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9d7978b2dbc7f/Documents/"/>
    </mc:Choice>
  </mc:AlternateContent>
  <xr:revisionPtr revIDLastSave="0" documentId="8_{283908F9-26F3-48C6-833F-36793A2CD3EA}" xr6:coauthVersionLast="47" xr6:coauthVersionMax="47" xr10:uidLastSave="{00000000-0000-0000-0000-000000000000}"/>
  <bookViews>
    <workbookView xWindow="-49410" yWindow="-2370" windowWidth="29040" windowHeight="15720" firstSheet="1" activeTab="3" xr2:uid="{00000000-000D-0000-FFFF-FFFF00000000}"/>
  </bookViews>
  <sheets>
    <sheet name="Crowdfunding" sheetId="1" r:id="rId1"/>
    <sheet name="Category Pivot Chart" sheetId="2" r:id="rId2"/>
    <sheet name="Outcomes By Month" sheetId="6" r:id="rId3"/>
    <sheet name="Crowdfunding Goal Analysis " sheetId="7" r:id="rId4"/>
    <sheet name="Statistical Analysis" sheetId="8" r:id="rId5"/>
  </sheets>
  <calcPr calcId="191029" concurrentCalc="0"/>
  <pivotCaches>
    <pivotCache cacheId="2" r:id="rId6"/>
    <pivotCache cacheId="3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8" l="1"/>
  <c r="I14" i="8"/>
  <c r="I13" i="8"/>
  <c r="I12" i="8"/>
  <c r="I11" i="8"/>
  <c r="I10" i="8"/>
  <c r="I7" i="8"/>
  <c r="I6" i="8"/>
  <c r="I5" i="8"/>
  <c r="I4" i="8"/>
  <c r="I3" i="8"/>
  <c r="I2" i="8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B3" i="7"/>
  <c r="D3" i="7"/>
  <c r="C3" i="7"/>
  <c r="E3" i="7"/>
  <c r="H3" i="7"/>
  <c r="E4" i="7"/>
  <c r="H4" i="7"/>
  <c r="E5" i="7"/>
  <c r="H5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D2" i="7"/>
  <c r="B2" i="7"/>
  <c r="C2" i="7"/>
  <c r="E2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<sst xmlns="http://schemas.openxmlformats.org/spreadsheetml/2006/main" count="9047" uniqueCount="2114">
  <si>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</si>
  <si>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</si>
  <si>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</si>
  <si>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</si>
  <si>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</si>
  <si>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</si>
  <si>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</si>
  <si>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</si>
  <si>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</si>
  <si>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</si>
  <si>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</si>
  <si>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</si>
  <si>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</si>
  <si>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</si>
  <si>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</si>
  <si>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</si>
  <si>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</si>
  <si>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</si>
  <si>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</si>
  <si>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</si>
  <si>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</si>
  <si>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</si>
  <si>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</si>
  <si>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</si>
  <si>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</si>
  <si>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</si>
  <si>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</si>
  <si>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</si>
  <si>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</si>
  <si>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</si>
  <si>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</si>
  <si>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</si>
  <si>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</si>
  <si>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</si>
  <si>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</si>
  <si>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</si>
  <si>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</si>
  <si>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</si>
  <si>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</si>
  <si>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</si>
  <si>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</si>
  <si>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</si>
  <si>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</si>
  <si>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</si>
  <si>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</si>
  <si>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</si>
  <si>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</si>
  <si>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</si>
  <si>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</si>
  <si>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</si>
  <si>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</si>
  <si>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</si>
  <si>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</si>
  <si>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</si>
  <si>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</si>
  <si>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</si>
  <si>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</si>
  <si>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</si>
  <si>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</si>
  <si>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</si>
  <si>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</si>
  <si>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</si>
  <si>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</si>
  <si>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</si>
  <si>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</si>
  <si>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</si>
  <si>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</si>
  <si>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</si>
  <si>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</si>
  <si>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</si>
  <si>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</si>
  <si>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</si>
  <si>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</si>
  <si>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</si>
  <si>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</si>
  <si>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</si>
  <si>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</si>
  <si>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</si>
  <si>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</si>
  <si>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</si>
  <si>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</si>
  <si>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</si>
  <si>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</si>
  <si>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</si>
  <si>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</si>
  <si>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</si>
  <si>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</si>
  <si>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</si>
  <si>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</si>
  <si>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</si>
  <si>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</si>
  <si>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</si>
  <si>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</si>
  <si>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</si>
  <si>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</si>
  <si>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</si>
  <si>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</si>
  <si>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</si>
  <si>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</si>
  <si>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</si>
  <si>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</si>
  <si>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</si>
  <si>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</si>
  <si>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</si>
  <si>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</si>
  <si>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</si>
  <si>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</si>
  <si>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</si>
  <si>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</si>
  <si>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</si>
  <si>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</si>
  <si>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</si>
  <si>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</si>
  <si>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</si>
  <si>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</si>
  <si>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</si>
  <si>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</si>
  <si>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</si>
  <si>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</si>
  <si>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</si>
  <si>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</si>
  <si>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</si>
  <si>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</si>
  <si>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</si>
  <si>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</si>
  <si>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</si>
  <si>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</si>
  <si>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</si>
  <si>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</si>
  <si>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</si>
  <si>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</si>
  <si>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</si>
  <si>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</si>
  <si>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</si>
  <si>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</si>
  <si>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</si>
  <si>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</si>
  <si>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</si>
  <si>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</si>
  <si>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</si>
  <si>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</si>
  <si>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</si>
  <si>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</si>
  <si>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</si>
  <si>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</si>
  <si>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</si>
  <si>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</si>
  <si>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</si>
  <si>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</si>
  <si>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</si>
  <si>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</si>
  <si>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</si>
  <si>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</si>
  <si>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</si>
  <si>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</si>
  <si>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</si>
  <si>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</si>
  <si>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</si>
  <si>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</si>
  <si>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</si>
  <si>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</si>
  <si>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</si>
  <si>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</si>
  <si>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</si>
  <si>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</si>
  <si>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</si>
  <si>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</si>
  <si>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</si>
  <si>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</si>
  <si>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</si>
  <si>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</si>
  <si>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</si>
  <si>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</si>
  <si>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</si>
  <si>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</si>
  <si>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</si>
  <si>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</si>
  <si>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</si>
  <si>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</si>
  <si>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</si>
  <si>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</si>
  <si>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</si>
  <si>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</si>
  <si>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</si>
  <si>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</si>
  <si>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</si>
  <si>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</si>
  <si>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</si>
  <si>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</si>
  <si>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</si>
  <si>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</si>
  <si>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</si>
  <si>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</si>
  <si>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</si>
  <si>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</si>
  <si>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</si>
  <si>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</si>
  <si>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</si>
  <si>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</si>
  <si>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</si>
  <si>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</si>
  <si>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</si>
  <si>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</si>
  <si>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</si>
  <si>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</si>
  <si>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</si>
  <si>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</si>
  <si>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</si>
  <si>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</si>
  <si>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</si>
  <si>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</si>
  <si>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</si>
  <si>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</si>
  <si>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</si>
  <si>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</si>
  <si>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</si>
  <si>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</si>
  <si>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</si>
  <si>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</si>
  <si>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</si>
  <si>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</si>
  <si>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</si>
  <si>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</si>
  <si>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</si>
  <si>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</si>
  <si>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</si>
  <si>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</si>
  <si>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</si>
  <si>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</si>
  <si>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</si>
  <si>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</si>
  <si>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</si>
  <si>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</si>
  <si>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</si>
  <si>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</si>
  <si>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</si>
  <si>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</si>
  <si>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</si>
  <si>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</si>
  <si>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</si>
  <si>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</si>
  <si>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</si>
  <si>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</si>
  <si>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</si>
  <si>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</si>
  <si>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</si>
  <si>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</si>
  <si>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</si>
  <si>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</si>
  <si>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</si>
  <si>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</si>
  <si>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</si>
  <si>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</si>
  <si>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</si>
  <si>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</si>
  <si>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</si>
  <si>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</si>
  <si>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</si>
  <si>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</si>
  <si>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</si>
  <si>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</si>
  <si>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</si>
  <si>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</si>
  <si>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</si>
  <si>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</si>
  <si>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</si>
  <si>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</si>
  <si>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</si>
  <si>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</si>
  <si>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</si>
  <si>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</si>
  <si>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</si>
  <si>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</si>
  <si>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</si>
  <si>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</si>
  <si>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</si>
  <si>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</si>
  <si>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</si>
  <si>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</si>
  <si>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</si>
  <si>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</si>
  <si>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</si>
  <si>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</si>
  <si>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</si>
  <si>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</si>
  <si>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</si>
  <si>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</si>
  <si>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</si>
  <si>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</si>
  <si>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</si>
  <si>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</si>
  <si>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</si>
  <si>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</si>
  <si>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</si>
  <si>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</si>
  <si>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</si>
  <si>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</si>
  <si>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</si>
  <si>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</si>
  <si>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</si>
  <si>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</si>
  <si>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</si>
  <si>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</si>
  <si>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</si>
  <si>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</si>
  <si>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</si>
  <si>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</si>
  <si>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</si>
  <si>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</si>
  <si>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</si>
  <si>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</si>
  <si>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</si>
  <si>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</si>
  <si>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</si>
  <si>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</si>
  <si>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</si>
  <si>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</si>
  <si>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</si>
  <si>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</si>
  <si>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</si>
  <si>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</si>
  <si>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</si>
  <si>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</si>
  <si>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</si>
  <si>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</si>
  <si>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</si>
  <si>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</si>
  <si>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</si>
  <si>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</si>
  <si>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</si>
  <si>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</si>
  <si>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</si>
  <si>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</si>
  <si>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</si>
  <si>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</si>
  <si>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</si>
  <si>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</si>
  <si>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</si>
  <si>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</si>
  <si>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</si>
  <si>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</si>
  <si>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</si>
  <si>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</si>
  <si>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</si>
  <si>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</si>
  <si>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</si>
  <si>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</si>
  <si>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</si>
  <si>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</si>
  <si>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</si>
  <si>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</si>
  <si>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</si>
  <si>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</si>
  <si>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</si>
  <si>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</si>
  <si>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</si>
  <si>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</si>
  <si>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</si>
  <si>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</si>
  <si>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</si>
  <si>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</si>
  <si>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</si>
  <si>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</si>
  <si>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</si>
  <si>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</si>
  <si>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</si>
  <si>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</si>
  <si>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</si>
  <si>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</si>
  <si>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</si>
  <si>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</si>
  <si>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</si>
  <si>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</si>
  <si>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</si>
  <si>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</si>
  <si>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</si>
  <si>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</si>
  <si>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</si>
  <si>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</si>
  <si>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</si>
  <si>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</si>
  <si>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</si>
  <si>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</si>
  <si>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</si>
  <si>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</si>
  <si>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</si>
  <si>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</si>
  <si>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</si>
  <si>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</si>
  <si>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</si>
  <si>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</si>
  <si>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</si>
  <si>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</si>
  <si>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</si>
  <si>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</si>
  <si>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</si>
  <si>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</si>
  <si>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</si>
  <si>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</si>
  <si>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</si>
  <si>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</si>
  <si>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</si>
  <si>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</si>
  <si>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</si>
  <si>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</si>
  <si>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</si>
  <si>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</si>
  <si>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</si>
  <si>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</si>
  <si>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</si>
  <si>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</si>
  <si>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</si>
  <si>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</si>
  <si>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</si>
  <si>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</si>
  <si>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</si>
  <si>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</si>
  <si>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</si>
  <si>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</si>
  <si>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</si>
  <si>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</si>
  <si>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</si>
  <si>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</si>
  <si>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</si>
  <si>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</si>
  <si>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</si>
  <si>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</si>
  <si>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</si>
  <si>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</si>
  <si>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</si>
  <si>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</si>
  <si>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</si>
  <si>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</si>
  <si>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</si>
  <si>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</si>
  <si>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</si>
  <si>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</si>
  <si>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</si>
  <si>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</si>
  <si>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</si>
  <si>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</si>
  <si>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</si>
  <si>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</si>
  <si>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</si>
  <si>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</si>
  <si>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</si>
  <si>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</si>
  <si>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</si>
  <si>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</si>
  <si>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</si>
  <si>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</si>
  <si>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</si>
  <si>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</si>
  <si>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</si>
  <si>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</si>
  <si>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</si>
  <si>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</si>
  <si>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</si>
  <si>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</si>
  <si>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</si>
  <si>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</si>
  <si>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</si>
  <si>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</si>
  <si>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</si>
  <si>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</si>
  <si>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</si>
  <si>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</si>
  <si>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</si>
  <si>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</si>
  <si>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</si>
  <si>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</si>
  <si>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</si>
  <si>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</si>
  <si>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</si>
  <si>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</si>
  <si>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</si>
  <si>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</si>
  <si>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</si>
  <si>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</si>
  <si>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</si>
  <si>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</si>
  <si>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</si>
  <si>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</si>
  <si>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</si>
  <si>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</si>
  <si>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</si>
  <si>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</si>
  <si>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</si>
  <si>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</si>
  <si>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</si>
  <si>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</si>
  <si>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</si>
  <si>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</si>
  <si>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</si>
  <si>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</si>
  <si>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</si>
  <si>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</si>
  <si>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</si>
  <si>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</si>
  <si>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</si>
  <si>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</si>
  <si>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</si>
  <si>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</si>
  <si>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</si>
  <si>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</si>
  <si>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</si>
  <si>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</si>
  <si>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</si>
  <si>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</si>
  <si>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</si>
  <si>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</si>
  <si>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</si>
  <si>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</si>
  <si>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</si>
  <si>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</si>
  <si>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</si>
  <si>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</si>
  <si>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</si>
  <si>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</si>
  <si>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</si>
  <si>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</si>
  <si>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</si>
  <si>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</si>
  <si>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</si>
  <si>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</si>
  <si>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</si>
  <si>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</si>
  <si>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</si>
  <si>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</si>
  <si>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</si>
  <si>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</si>
  <si>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</si>
  <si>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</si>
  <si>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</si>
  <si>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</si>
  <si>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</si>
  <si>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</si>
  <si>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</si>
  <si>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</si>
  <si>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</si>
  <si>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</si>
  <si>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</si>
  <si>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</si>
  <si>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</si>
  <si>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</si>
  <si>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</si>
  <si>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</si>
  <si>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</si>
  <si>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</si>
  <si>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</si>
  <si>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</si>
  <si>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</si>
  <si>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</si>
  <si>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</si>
  <si>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</si>
  <si>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</si>
  <si>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</si>
  <si>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</si>
  <si>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</si>
  <si>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</si>
  <si>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</si>
  <si>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</si>
  <si>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</si>
  <si>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</si>
  <si>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</si>
  <si>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</si>
  <si>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</si>
  <si>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</si>
  <si>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</si>
  <si>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</si>
  <si>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</si>
  <si>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</si>
  <si>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</si>
  <si>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</si>
  <si>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</si>
  <si>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</si>
  <si>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</si>
  <si>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</si>
  <si>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</si>
  <si>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</si>
  <si>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</si>
  <si>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</si>
  <si>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</si>
  <si>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</si>
  <si>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</si>
  <si>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</si>
  <si>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</si>
  <si>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</si>
  <si>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</si>
  <si>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</si>
  <si>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</si>
  <si>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</si>
  <si>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</si>
  <si>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</si>
  <si>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</si>
  <si>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</si>
  <si>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</si>
  <si>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</si>
  <si>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</si>
  <si>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</si>
  <si>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</si>
  <si>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</si>
  <si>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</si>
  <si>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</si>
  <si>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</si>
  <si>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</si>
  <si>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</si>
  <si>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</si>
  <si>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</si>
  <si>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</si>
  <si>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</si>
  <si>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</si>
  <si>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</si>
  <si>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</si>
  <si>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</si>
  <si>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</si>
  <si>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</si>
  <si>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</si>
  <si>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</si>
  <si>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</si>
  <si>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</si>
  <si>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</si>
  <si>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</si>
  <si>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</si>
  <si>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</si>
  <si>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</si>
  <si>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</si>
  <si>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</si>
  <si>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</si>
  <si>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</si>
  <si>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</si>
  <si>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</si>
  <si>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</si>
  <si>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</si>
  <si>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</si>
  <si>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</si>
  <si>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</si>
  <si>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</si>
  <si>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</si>
  <si>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</si>
  <si>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</si>
  <si>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</si>
  <si>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</si>
  <si>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</si>
  <si>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</si>
  <si>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</si>
  <si>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</si>
  <si>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</si>
  <si>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</si>
  <si>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</si>
  <si>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</si>
  <si>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</si>
  <si>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</si>
  <si>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</si>
  <si>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</si>
  <si>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</si>
  <si>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</si>
  <si>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</si>
  <si>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</si>
  <si>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</si>
  <si>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</si>
  <si>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</si>
  <si>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</si>
  <si>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</si>
  <si>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</si>
  <si>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</si>
  <si>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</si>
  <si>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</si>
  <si>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</si>
  <si>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</si>
  <si>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</si>
  <si>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</si>
  <si>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</si>
  <si>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</si>
  <si>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</si>
  <si>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</si>
  <si>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</si>
  <si>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</si>
  <si>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</si>
  <si>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</si>
  <si>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</si>
  <si>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</si>
  <si>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</si>
  <si>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</si>
  <si>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</si>
  <si>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</si>
  <si>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</si>
  <si>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</si>
  <si>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</si>
  <si>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</si>
  <si>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</si>
  <si>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</si>
  <si>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</si>
  <si>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</si>
  <si>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</si>
  <si>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</si>
  <si>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</si>
  <si>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</si>
  <si>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</si>
  <si>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</si>
  <si>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</si>
  <si>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</si>
  <si>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</si>
  <si>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</si>
  <si>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</si>
  <si>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</si>
  <si>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</si>
  <si>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</si>
  <si>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</si>
  <si>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</si>
  <si>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</si>
  <si>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</si>
  <si>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</si>
  <si>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</si>
  <si>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</si>
  <si>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</si>
  <si>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</si>
  <si>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</si>
  <si>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</si>
  <si>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</si>
  <si>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</si>
  <si>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</si>
  <si>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</si>
  <si>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</si>
  <si>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</si>
  <si>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</si>
  <si>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</si>
  <si>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</si>
  <si>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</si>
  <si>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</si>
  <si>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</si>
  <si>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</si>
  <si>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</si>
  <si>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</si>
  <si>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</si>
  <si>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</si>
  <si>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</si>
  <si>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</si>
  <si>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</si>
  <si>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</si>
  <si>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</si>
  <si>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</si>
  <si>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</si>
  <si>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</si>
  <si>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</si>
  <si>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</si>
  <si>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</si>
  <si>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</si>
  <si>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</si>
  <si>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</si>
  <si>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</si>
  <si>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</si>
  <si>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</si>
  <si>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</si>
  <si>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</si>
  <si>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</si>
  <si>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</si>
  <si>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</si>
  <si>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</si>
  <si>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</si>
  <si>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</si>
  <si>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</si>
  <si>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</si>
  <si>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</si>
  <si>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</si>
  <si>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</si>
  <si>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</si>
  <si>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</si>
  <si>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</si>
  <si>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</si>
  <si>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</si>
  <si>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</si>
  <si>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</si>
  <si>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</si>
  <si>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</si>
  <si>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</si>
  <si>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</si>
  <si>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</si>
  <si>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</si>
  <si>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</si>
  <si>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</si>
  <si>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</si>
  <si>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</si>
  <si>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</si>
  <si>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</si>
  <si>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</si>
  <si>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</si>
  <si>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</si>
  <si>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</si>
  <si>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</si>
  <si>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</si>
  <si>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</si>
  <si>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</si>
  <si>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</si>
  <si>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</si>
  <si>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</si>
  <si>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</si>
  <si>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</si>
  <si>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</si>
  <si>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</si>
  <si>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</si>
  <si>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</si>
  <si>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</si>
  <si>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</si>
  <si>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</si>
  <si>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</si>
  <si>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</si>
  <si>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</si>
  <si>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</si>
  <si>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</si>
  <si>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</si>
  <si>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</si>
  <si>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</si>
  <si>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</si>
  <si>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</si>
  <si>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</si>
  <si>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</si>
  <si>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</si>
  <si>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</si>
  <si>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</si>
  <si>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</si>
  <si>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</si>
  <si>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</si>
  <si>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</si>
  <si>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</si>
  <si>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</si>
  <si>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</si>
  <si>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</si>
  <si>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</si>
  <si>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</si>
  <si>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</si>
  <si>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</si>
  <si>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</si>
  <si>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</si>
  <si>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</si>
  <si>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</si>
  <si>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</si>
  <si>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</si>
  <si>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</si>
  <si>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</si>
  <si>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</si>
  <si>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</si>
  <si>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</si>
  <si>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</si>
  <si>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</si>
  <si>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</si>
  <si>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</si>
  <si>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</si>
  <si>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</si>
  <si>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</si>
  <si>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</si>
  <si>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</si>
  <si>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</si>
  <si>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</si>
  <si>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</si>
  <si>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</si>
  <si>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</si>
  <si>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</si>
  <si>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</si>
  <si>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</si>
  <si>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</si>
  <si>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</si>
  <si>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</si>
  <si>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</si>
  <si>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</si>
  <si>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</si>
  <si>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</si>
  <si>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</si>
  <si>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</si>
  <si>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</si>
  <si>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</si>
  <si>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</si>
  <si>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</si>
  <si>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</si>
  <si>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</si>
  <si>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</si>
  <si>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</si>
  <si>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</si>
  <si>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</si>
  <si>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</si>
  <si>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</si>
  <si>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</si>
  <si>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</si>
  <si>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</si>
  <si>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</si>
  <si>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</si>
  <si>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</si>
  <si>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</si>
  <si>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</si>
  <si>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</si>
  <si>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</si>
  <si>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</si>
  <si>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</si>
  <si>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</si>
  <si>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</si>
  <si>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</si>
  <si>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</si>
  <si>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</si>
  <si>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</si>
  <si>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</si>
  <si>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</si>
  <si>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</si>
  <si>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</si>
  <si>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</si>
  <si>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</si>
  <si>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</si>
  <si>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</si>
  <si>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</si>
  <si>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</si>
  <si>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</si>
  <si>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</si>
  <si>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</si>
  <si>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</si>
  <si>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</si>
  <si>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</si>
  <si>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</si>
  <si>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</si>
  <si>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</si>
  <si>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</si>
  <si>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</si>
  <si>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</si>
  <si>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</si>
  <si>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</si>
  <si>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</si>
  <si>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</si>
  <si>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</si>
  <si>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</si>
  <si>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</si>
  <si>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</si>
  <si>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</si>
  <si>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</si>
  <si>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</si>
  <si>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</si>
  <si>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</si>
  <si>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</si>
  <si>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</si>
  <si>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</si>
  <si>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</si>
  <si>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</si>
  <si>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</si>
  <si>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</si>
  <si>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</si>
  <si>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</si>
  <si>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</si>
  <si>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</si>
  <si>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</si>
  <si>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</si>
  <si>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</si>
  <si>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</si>
  <si>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</si>
  <si>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</si>
  <si>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</si>
  <si>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</si>
  <si>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</si>
  <si>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</si>
  <si>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</si>
  <si>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</si>
  <si>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</si>
  <si>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</si>
  <si>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</si>
  <si>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</si>
  <si>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</si>
  <si>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</si>
  <si>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</si>
  <si>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</si>
  <si>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</si>
  <si>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</si>
  <si>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</si>
  <si>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</si>
  <si>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</si>
  <si>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</si>
  <si>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</si>
  <si>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</si>
  <si>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</si>
  <si>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</si>
  <si>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</si>
  <si>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</si>
  <si>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</si>
  <si>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</si>
  <si>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</si>
  <si>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</si>
  <si>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</si>
  <si>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</si>
  <si>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</si>
  <si>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</si>
  <si>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</si>
  <si>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</si>
  <si>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</si>
  <si>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</si>
  <si>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</si>
  <si>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</si>
  <si>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</si>
  <si>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</si>
  <si>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</si>
  <si>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</si>
  <si>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</si>
  <si>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</si>
  <si>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</si>
  <si>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</si>
  <si>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</si>
  <si>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</si>
  <si>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</si>
  <si>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</si>
  <si>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</si>
  <si>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</si>
  <si>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</si>
  <si>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</si>
  <si>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</si>
  <si>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</si>
  <si>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</si>
  <si>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</si>
  <si>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</si>
  <si>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</si>
  <si>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</si>
  <si>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</si>
  <si>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</si>
  <si>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</si>
  <si>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</si>
  <si>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</si>
  <si>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</si>
  <si>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</si>
  <si>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</si>
  <si>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</si>
  <si>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</si>
  <si>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</si>
  <si>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</si>
  <si>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</si>
  <si>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</si>
  <si>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</si>
  <si>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</si>
  <si>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</si>
  <si>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</si>
  <si>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</si>
  <si>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</si>
  <si>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</si>
  <si>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</si>
  <si>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</si>
  <si>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</si>
  <si>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</si>
  <si>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</si>
  <si>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</si>
  <si>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</si>
  <si>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</si>
  <si>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</si>
  <si>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</si>
  <si>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</si>
  <si>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</si>
  <si>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</si>
  <si>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</si>
  <si>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</si>
  <si>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</si>
  <si>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</si>
  <si>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</si>
  <si>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</si>
  <si>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</si>
  <si>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</si>
  <si>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</si>
  <si>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</si>
  <si>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</si>
  <si>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</si>
  <si>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</si>
  <si>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</si>
  <si>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</si>
  <si>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</si>
  <si>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</si>
  <si>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</si>
  <si>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</si>
  <si>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</si>
  <si>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</si>
  <si>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</si>
  <si>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</si>
  <si>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</si>
  <si>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</si>
  <si>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</si>
  <si>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</si>
  <si>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</si>
  <si>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</si>
  <si>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</si>
  <si>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</si>
  <si>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</si>
  <si>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</si>
  <si>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</si>
  <si>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</si>
  <si>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</si>
  <si>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</si>
  <si>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</si>
  <si>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</si>
  <si>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</si>
  <si>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</si>
  <si>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</si>
  <si>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</si>
  <si>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</si>
  <si>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</si>
  <si>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</si>
  <si>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</si>
  <si>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</si>
  <si>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</si>
  <si>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</si>
  <si>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</si>
  <si>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</si>
  <si>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</si>
  <si>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</si>
  <si>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</si>
  <si>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</si>
  <si>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</si>
  <si>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</si>
  <si>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</si>
  <si>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</si>
  <si>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</si>
  <si>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</si>
  <si>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</si>
  <si>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</si>
  <si>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</si>
  <si>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</si>
  <si>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</si>
  <si>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</si>
  <si>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</si>
  <si>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</si>
  <si>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</si>
  <si>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</si>
  <si>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</si>
  <si>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</si>
  <si>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</si>
  <si>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</si>
  <si>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</si>
  <si>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</si>
  <si>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</si>
  <si>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</si>
  <si>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</si>
  <si>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</si>
  <si>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</si>
  <si>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</si>
  <si>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</si>
  <si>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</si>
  <si>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</si>
  <si>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</si>
  <si>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</si>
  <si>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</si>
  <si>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</si>
  <si>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</si>
  <si>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</si>
  <si>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</si>
  <si>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</si>
  <si>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</si>
  <si>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</si>
  <si>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</si>
  <si>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</si>
  <si>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</si>
  <si>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</si>
  <si>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</si>
  <si>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</si>
  <si>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</si>
  <si>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</si>
  <si>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</si>
  <si>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</si>
  <si>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</si>
  <si>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</si>
  <si>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</si>
  <si>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</si>
  <si>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</si>
  <si>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</si>
  <si>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</si>
  <si>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</si>
  <si>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</si>
  <si>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</si>
  <si>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</si>
  <si>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</si>
  <si>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</si>
  <si>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</si>
  <si>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</si>
  <si>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</si>
  <si>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</si>
  <si>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</si>
  <si>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</si>
  <si>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</si>
  <si>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</si>
  <si>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</si>
  <si>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</si>
  <si>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</si>
  <si>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</si>
  <si>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</si>
  <si>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</si>
  <si>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</si>
  <si>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</si>
  <si>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</si>
  <si>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</si>
  <si>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</si>
  <si>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</si>
  <si>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</si>
  <si>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</si>
  <si>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</si>
  <si>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</si>
  <si>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</si>
  <si>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</si>
  <si>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</si>
  <si>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</si>
  <si>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</si>
  <si>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</si>
  <si>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</si>
  <si>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</si>
  <si>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</si>
  <si>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</si>
  <si>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</si>
  <si>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</si>
  <si>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</si>
  <si>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</si>
  <si>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</si>
  <si>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</si>
  <si>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</si>
  <si>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</si>
  <si>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</si>
  <si>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</si>
  <si>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</si>
  <si>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</si>
  <si>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</si>
  <si>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</si>
  <si>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</si>
  <si>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</si>
  <si>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</si>
  <si>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</si>
  <si>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</si>
  <si>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</si>
  <si>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</si>
  <si>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</si>
  <si>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</si>
  <si>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</si>
  <si>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</si>
  <si>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</si>
  <si>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</si>
  <si>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</si>
  <si>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</si>
  <si>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</si>
  <si>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</si>
  <si>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</si>
  <si>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</si>
  <si>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</si>
  <si>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</si>
  <si>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</si>
  <si>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</si>
  <si>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</si>
  <si>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</si>
  <si>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</si>
  <si>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</si>
  <si>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</si>
  <si>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</si>
  <si>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</si>
  <si>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</si>
  <si>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</si>
  <si>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</si>
  <si>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</si>
  <si>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</si>
  <si>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</si>
  <si>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</si>
  <si>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</si>
  <si>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</si>
  <si>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</si>
  <si>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</si>
  <si>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</si>
  <si>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</si>
  <si>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</si>
  <si>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</si>
  <si>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</si>
  <si>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</si>
  <si>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</si>
  <si>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</si>
  <si>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</si>
  <si>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</si>
  <si>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</si>
  <si>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</si>
  <si>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</si>
  <si>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</si>
  <si>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</si>
  <si>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</si>
  <si>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</si>
  <si>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</si>
  <si>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</si>
  <si>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</si>
  <si>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</si>
  <si>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</si>
  <si>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</si>
  <si>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</si>
  <si>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</si>
  <si>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</si>
  <si>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</si>
  <si>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</si>
  <si>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</si>
  <si>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</si>
  <si>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</si>
  <si>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</si>
  <si>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</si>
  <si>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</si>
  <si>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</si>
  <si>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</si>
  <si>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</si>
  <si>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</si>
  <si>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</si>
  <si>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</si>
  <si>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</si>
  <si>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</si>
  <si>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</si>
  <si>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</si>
  <si>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</si>
  <si>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</si>
  <si>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</si>
  <si>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</si>
  <si>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</si>
  <si>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</si>
  <si>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</si>
  <si>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</si>
  <si>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</si>
  <si>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</si>
  <si>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</si>
  <si>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</si>
  <si>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</si>
  <si>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</si>
  <si>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</si>
  <si>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</si>
  <si>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</si>
  <si>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</si>
  <si>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</si>
  <si>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</si>
  <si>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</si>
  <si>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</si>
  <si>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</si>
  <si>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</si>
  <si>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</si>
  <si>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</si>
  <si>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</si>
  <si>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</si>
  <si>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</si>
  <si>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</si>
  <si>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</si>
  <si>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</si>
  <si>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</si>
  <si>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</si>
  <si>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</si>
  <si>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</si>
  <si>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</si>
  <si>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</si>
  <si>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</si>
  <si>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</si>
  <si>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</si>
  <si>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</si>
  <si>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</si>
  <si>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</si>
  <si>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</si>
  <si>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</si>
  <si>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</si>
  <si>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</si>
  <si>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</si>
  <si>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</si>
  <si>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</si>
  <si>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</si>
  <si>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</si>
  <si>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</si>
  <si>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</si>
  <si>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</si>
  <si>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</si>
  <si>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</si>
  <si>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</si>
  <si>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</si>
  <si>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</si>
  <si>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</si>
  <si>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</si>
  <si>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</si>
  <si>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</si>
  <si>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</si>
  <si>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</si>
  <si>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</si>
  <si>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</si>
  <si>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</si>
  <si>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</si>
  <si>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</si>
  <si>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</si>
  <si>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</si>
  <si>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</si>
  <si>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</si>
  <si>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</si>
  <si>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</si>
  <si>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</si>
  <si>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</si>
  <si>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</si>
  <si>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</si>
  <si>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</si>
  <si>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</si>
  <si>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</si>
  <si>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</si>
  <si>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</si>
  <si>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</si>
  <si>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</si>
  <si>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</si>
  <si>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</si>
  <si>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</si>
  <si>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</si>
  <si>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</si>
  <si>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</si>
  <si>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</si>
  <si>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</si>
  <si>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</si>
  <si>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</si>
  <si>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</si>
  <si>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</si>
  <si>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</si>
  <si>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</si>
  <si>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</si>
  <si>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</si>
  <si>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</si>
  <si>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</si>
  <si>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</si>
  <si>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</si>
  <si>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</si>
  <si>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</si>
  <si>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</si>
  <si>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</si>
  <si>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</si>
  <si>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</si>
  <si>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</si>
  <si>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</si>
  <si>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</si>
  <si>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</si>
  <si>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</si>
  <si>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</si>
  <si>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</si>
  <si>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</si>
  <si>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</si>
  <si>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</si>
  <si>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</si>
  <si>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</si>
  <si>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</si>
  <si>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</si>
  <si>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</si>
  <si>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</si>
  <si>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</si>
  <si>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</si>
  <si>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</si>
  <si>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</si>
  <si>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</si>
  <si>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</si>
  <si>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</si>
  <si>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</si>
  <si>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</si>
  <si>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</si>
  <si>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</si>
  <si>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</si>
  <si>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</si>
  <si>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</si>
  <si>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</si>
  <si>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</si>
  <si>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</si>
  <si>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</si>
  <si>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</si>
  <si>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</si>
  <si>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</si>
  <si>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</si>
  <si>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</si>
  <si>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</si>
  <si>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</si>
  <si>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</si>
  <si>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</si>
  <si>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</si>
  <si>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</si>
  <si>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</si>
  <si>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</si>
  <si>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</si>
  <si>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</si>
  <si>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</si>
  <si>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</si>
  <si>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</si>
  <si>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</si>
  <si>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</si>
  <si>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</si>
  <si>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</si>
  <si>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</si>
  <si>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</si>
  <si>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</si>
  <si>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</si>
  <si>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</si>
  <si>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</si>
  <si>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</si>
  <si>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</si>
  <si>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</si>
  <si>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</si>
  <si>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</si>
  <si>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</si>
  <si>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</si>
  <si>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</si>
  <si>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</si>
  <si>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</si>
  <si>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</si>
  <si>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</si>
  <si>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</si>
  <si>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</si>
  <si>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</si>
  <si>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</si>
  <si>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</si>
  <si>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</si>
  <si>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</si>
  <si>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</si>
  <si>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</si>
  <si>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</si>
  <si>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</si>
  <si>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</si>
  <si>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</si>
  <si>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</si>
  <si>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</si>
  <si>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</si>
  <si>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</si>
  <si>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</si>
  <si>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</si>
  <si>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</si>
  <si>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</si>
  <si>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</si>
  <si>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</si>
  <si>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</si>
  <si>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</si>
  <si>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</si>
  <si>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</si>
  <si>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</si>
  <si>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</si>
  <si>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</si>
  <si>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</si>
  <si>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</si>
  <si>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</si>
  <si>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</si>
  <si>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</si>
  <si>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</si>
  <si>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</si>
  <si>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</si>
  <si>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</si>
  <si>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</si>
  <si>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</si>
  <si>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</si>
  <si>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</si>
  <si>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</si>
  <si>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</si>
  <si>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</si>
  <si>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</si>
  <si>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</si>
  <si>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</si>
  <si>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</si>
  <si>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</si>
  <si>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</si>
  <si>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</si>
  <si>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</si>
  <si>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</si>
  <si>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</si>
  <si>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</si>
  <si>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</si>
  <si>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</si>
  <si>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</si>
  <si>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</si>
  <si>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</si>
  <si>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</si>
  <si>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</si>
  <si>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</si>
  <si>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</si>
  <si>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</si>
  <si>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</si>
  <si>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</si>
  <si>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</si>
  <si>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</si>
  <si>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</si>
  <si>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</si>
  <si>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</si>
  <si>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</si>
  <si>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</si>
  <si>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</si>
  <si>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</si>
  <si>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</si>
  <si>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</si>
  <si>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</si>
  <si>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</si>
  <si>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</si>
  <si>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</si>
  <si>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</si>
  <si>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</si>
  <si>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</si>
  <si>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</si>
  <si>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</si>
  <si>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</si>
  <si>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</si>
  <si>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</si>
  <si>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</si>
  <si>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</si>
  <si>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</si>
  <si>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</si>
  <si>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</si>
  <si>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</si>
  <si>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</si>
  <si>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</si>
  <si>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</si>
  <si>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</si>
  <si>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</si>
  <si>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</si>
  <si>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</si>
  <si>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</si>
  <si>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</si>
  <si>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</si>
  <si>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</si>
  <si>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</si>
  <si>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</si>
  <si>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</si>
  <si>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</si>
  <si>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</si>
  <si>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</si>
  <si>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</si>
  <si>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</si>
  <si>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</si>
  <si>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</si>
  <si>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</si>
  <si>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</si>
  <si>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</si>
  <si>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</si>
  <si>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</si>
  <si>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</si>
  <si>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</si>
  <si>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</si>
  <si>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</si>
  <si>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</si>
  <si>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</si>
  <si>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</si>
  <si>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</si>
  <si>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</si>
  <si>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</si>
  <si>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</si>
  <si>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</si>
  <si>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</si>
  <si>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</si>
  <si>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</si>
  <si>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</si>
  <si>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</si>
  <si>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</si>
  <si>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</si>
  <si>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</si>
  <si>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</si>
  <si>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</si>
  <si>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</si>
  <si>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</si>
  <si>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</si>
  <si>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</si>
  <si>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</si>
  <si>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</si>
  <si>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</si>
  <si>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</si>
  <si>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</si>
  <si>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</si>
  <si>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</si>
  <si>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</si>
  <si>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</si>
  <si>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</si>
  <si>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</si>
  <si>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</si>
  <si>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</si>
  <si>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</si>
  <si>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</si>
  <si>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</si>
  <si>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</si>
  <si>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</si>
  <si>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</si>
  <si>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</si>
  <si>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</si>
  <si>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</si>
  <si>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</si>
  <si>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</si>
  <si>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</si>
  <si>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</si>
  <si>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</si>
  <si>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</si>
  <si>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</si>
  <si>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</si>
  <si>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</si>
  <si>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</si>
  <si>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</si>
  <si>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</si>
  <si>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</si>
  <si>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</si>
  <si>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</si>
  <si>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</si>
  <si>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</si>
  <si>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</si>
  <si>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</si>
  <si>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</si>
  <si>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</si>
  <si>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</si>
  <si>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</si>
  <si>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</si>
  <si>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</si>
  <si>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</si>
  <si>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</si>
  <si>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</si>
  <si>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</si>
  <si>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</si>
  <si>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</si>
  <si>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</si>
  <si>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</si>
  <si>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</si>
  <si>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</si>
  <si>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</si>
  <si>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</si>
  <si>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</si>
  <si>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</si>
  <si>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</si>
  <si>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</si>
  <si>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</si>
  <si>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</si>
  <si>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</si>
  <si>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</si>
  <si>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</si>
  <si>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</si>
  <si>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</si>
  <si>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</si>
  <si>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</si>
  <si>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</si>
  <si>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</si>
  <si>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</si>
  <si>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</si>
  <si>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</si>
  <si>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</si>
  <si>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</si>
  <si>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</si>
  <si>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</si>
  <si>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</si>
  <si>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</si>
  <si>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</si>
  <si>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</si>
  <si>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</si>
  <si>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</si>
  <si>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</si>
  <si>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</si>
  <si>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</si>
  <si>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</si>
  <si>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</si>
  <si>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</si>
  <si>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</si>
  <si>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</si>
  <si>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</si>
  <si>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</si>
  <si>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</si>
  <si>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</si>
  <si>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</si>
  <si>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</si>
  <si>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</si>
  <si>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</si>
  <si>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</si>
  <si>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</si>
  <si>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</si>
  <si>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</si>
  <si>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</si>
  <si>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</si>
  <si>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</si>
  <si>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</si>
  <si>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</si>
  <si>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</si>
  <si>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</si>
  <si>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</si>
  <si>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</si>
  <si>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</si>
  <si>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</si>
  <si>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</si>
  <si>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</si>
  <si>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</si>
  <si>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</si>
  <si>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</si>
  <si>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</si>
  <si>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</si>
  <si>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</si>
  <si>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</si>
  <si>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</si>
  <si>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</si>
  <si>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</si>
  <si>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</si>
  <si>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</si>
  <si>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</si>
  <si>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</si>
  <si>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</si>
  <si>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</si>
  <si>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</si>
  <si>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</si>
  <si>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</si>
  <si>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</si>
  <si>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</si>
  <si>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</si>
  <si>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</si>
  <si>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</si>
  <si>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</si>
  <si>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</si>
  <si>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</si>
  <si>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</si>
  <si>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</si>
  <si>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</si>
  <si>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</si>
  <si>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</si>
  <si>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</si>
  <si>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</si>
  <si>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</si>
  <si>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</si>
  <si>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</si>
  <si>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</si>
  <si>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</si>
  <si>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</si>
  <si>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</si>
  <si>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</si>
  <si>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</si>
  <si>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</si>
  <si>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</si>
  <si>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</si>
  <si>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</si>
  <si>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</si>
  <si>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</si>
  <si>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</si>
  <si>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</si>
  <si>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</si>
  <si>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</si>
  <si>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</si>
  <si>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</si>
  <si>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</si>
  <si>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</si>
  <si>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</si>
  <si>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</si>
  <si>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</si>
  <si>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</si>
  <si>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</si>
  <si>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</si>
  <si>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</si>
  <si>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</si>
  <si>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</si>
  <si>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</si>
  <si>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</si>
  <si>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</si>
  <si>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</si>
  <si>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</si>
  <si>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</si>
  <si>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</si>
  <si>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</si>
  <si>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</si>
  <si>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</si>
  <si>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</si>
  <si>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</si>
  <si>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</si>
  <si>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</si>
  <si>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</si>
  <si>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</si>
  <si>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</si>
  <si>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</si>
  <si>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</si>
  <si>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</si>
  <si>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</si>
  <si>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</si>
  <si>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</si>
  <si>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</si>
  <si>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</si>
  <si>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</si>
  <si>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</si>
  <si>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</si>
  <si>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</si>
  <si>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</si>
  <si>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</si>
  <si>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</si>
  <si>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</si>
  <si>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</si>
  <si>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</si>
  <si>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</si>
  <si>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</si>
  <si>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</si>
  <si>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</si>
  <si>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</si>
  <si>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</si>
  <si>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</si>
  <si>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</si>
  <si>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</si>
  <si>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</si>
  <si>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</si>
  <si>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</si>
  <si>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</si>
  <si>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</si>
  <si>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</si>
  <si>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</si>
  <si>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</si>
  <si>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</si>
  <si>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</si>
  <si>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</si>
  <si>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</si>
  <si>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</si>
  <si>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</si>
  <si>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</si>
  <si>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</si>
  <si>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</si>
  <si>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</si>
  <si>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</si>
  <si>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</si>
  <si>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</si>
  <si>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</si>
  <si>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</si>
  <si>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</si>
  <si>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</si>
  <si>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</si>
  <si>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</si>
  <si>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</si>
  <si>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</si>
  <si>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</si>
  <si>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</si>
  <si>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</si>
  <si>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</si>
  <si>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</si>
  <si>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</si>
  <si>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</si>
  <si>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</si>
  <si>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</si>
  <si>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</si>
  <si>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</si>
  <si>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</si>
  <si>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</si>
  <si>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</si>
  <si>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</si>
  <si>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</si>
  <si>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</si>
  <si>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</si>
  <si>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</si>
  <si>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</si>
  <si>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</si>
  <si>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</si>
  <si>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</si>
  <si>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</si>
  <si>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</si>
  <si>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</si>
  <si>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</si>
  <si>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</si>
  <si>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</si>
  <si>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</si>
  <si>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</si>
  <si>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</si>
  <si>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</si>
  <si>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</si>
  <si>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</si>
  <si>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</si>
  <si>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</si>
  <si>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</si>
  <si>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</si>
  <si>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</si>
  <si>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</si>
  <si>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</si>
  <si>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</si>
  <si>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</si>
  <si>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</si>
  <si>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</si>
  <si>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</si>
  <si>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</si>
  <si>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</si>
  <si>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</si>
  <si>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</si>
  <si>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</si>
  <si>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</si>
  <si>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</si>
  <si>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</si>
  <si>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</si>
  <si>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</si>
  <si>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</si>
  <si>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</si>
  <si>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</si>
  <si>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</si>
  <si>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</si>
  <si>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</si>
  <si>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</si>
  <si>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</si>
  <si>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</si>
  <si>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</si>
  <si>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</si>
  <si>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</si>
  <si>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</si>
  <si>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</si>
  <si>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</si>
  <si>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</si>
  <si>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</si>
  <si>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</si>
  <si>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</si>
  <si>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</si>
  <si>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</si>
  <si>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</si>
  <si>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</si>
  <si>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</si>
  <si>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</si>
  <si>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</si>
  <si>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</si>
  <si>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</si>
  <si>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</si>
  <si>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</si>
  <si>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</si>
  <si>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</si>
  <si>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</si>
  <si>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</si>
  <si>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</si>
  <si>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</si>
  <si>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</si>
  <si>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</si>
  <si>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</si>
  <si>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</si>
  <si>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</si>
  <si>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</si>
  <si>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</si>
  <si>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</si>
  <si>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</si>
  <si>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</si>
  <si>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</si>
  <si>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</si>
  <si>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</si>
  <si>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</si>
  <si>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</si>
  <si>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</si>
  <si>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</si>
  <si>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</si>
  <si>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</si>
  <si>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</si>
  <si>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</si>
  <si>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</si>
  <si>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</si>
  <si>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</si>
  <si>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</si>
  <si>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</si>
  <si>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</si>
  <si>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</si>
  <si>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</si>
  <si>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</si>
  <si>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</si>
  <si>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</si>
  <si>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</si>
  <si>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</si>
  <si>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</si>
  <si>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</si>
  <si>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</si>
  <si>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</si>
  <si>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</si>
  <si>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</si>
  <si>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</si>
  <si>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</si>
  <si>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</si>
  <si>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</si>
  <si>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</si>
  <si>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</si>
  <si>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</si>
  <si>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</si>
  <si>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</si>
  <si>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</si>
  <si>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</si>
  <si>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</si>
  <si>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</si>
  <si>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</si>
  <si>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</si>
  <si>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</si>
  <si>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</si>
  <si>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</si>
  <si>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</si>
  <si>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</si>
  <si>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</si>
  <si>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</si>
  <si>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</si>
  <si>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</si>
  <si>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</si>
  <si>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</si>
  <si>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</si>
  <si>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</si>
  <si>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</si>
  <si>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</si>
  <si>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</si>
  <si>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</si>
  <si>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</si>
  <si>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name</t>
  </si>
  <si>
    <t>Column Labels</t>
  </si>
  <si>
    <t>Grand Total</t>
  </si>
  <si>
    <t>Row Labels</t>
  </si>
  <si>
    <t>(All)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</si>
  <si>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</si>
  <si>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</si>
  <si>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</si>
  <si>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</si>
  <si>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</si>
  <si>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</si>
  <si>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</si>
  <si>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</si>
  <si>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</si>
  <si>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</si>
  <si>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</si>
  <si>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</si>
  <si>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</si>
  <si>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</si>
  <si>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</si>
  <si>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</si>
  <si>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</si>
  <si>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 xml:space="preserve">Number Successful
</t>
  </si>
  <si>
    <t xml:space="preserve">Number Failed
</t>
  </si>
  <si>
    <t xml:space="preserve">Number Canceled
</t>
  </si>
  <si>
    <t xml:space="preserve">Total Projects
</t>
  </si>
  <si>
    <t xml:space="preserve">Percentage Successful
</t>
  </si>
  <si>
    <t xml:space="preserve">Percentage Failed
</t>
  </si>
  <si>
    <t xml:space="preserve">Percentage Canceled
</t>
  </si>
  <si>
    <t xml:space="preserve">Less than 1000
</t>
  </si>
  <si>
    <t xml:space="preserve">1000 to 4999
</t>
  </si>
  <si>
    <t xml:space="preserve">5000 to 9999
</t>
  </si>
  <si>
    <t xml:space="preserve">10000 to 14999
</t>
  </si>
  <si>
    <t xml:space="preserve">15000 to 19999
</t>
  </si>
  <si>
    <t xml:space="preserve">20000 to 24999
</t>
  </si>
  <si>
    <t xml:space="preserve">25000 to 29999
</t>
  </si>
  <si>
    <t xml:space="preserve">30000 to 34999
</t>
  </si>
  <si>
    <t xml:space="preserve">35000 to 39999
</t>
  </si>
  <si>
    <t xml:space="preserve">40000 to 44999
</t>
  </si>
  <si>
    <t xml:space="preserve">45000 to 49999
</t>
  </si>
  <si>
    <t xml:space="preserve">Greater than or equal to 50000
</t>
  </si>
  <si>
    <t>Failed Statistics</t>
  </si>
  <si>
    <t>Mean # of Backers</t>
  </si>
  <si>
    <t>Median # of Backers</t>
  </si>
  <si>
    <t>Minimum # of Backers</t>
  </si>
  <si>
    <t>Maximum # of Backers</t>
  </si>
  <si>
    <t>Variance # of Backers</t>
  </si>
  <si>
    <t>SD of Backers</t>
  </si>
  <si>
    <t>Successful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</si>
</sst>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Alignment="1"/>
    <xf numFmtId="9" fontId="0" fillId="0" borderId="0" xfId="42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9" fontId="16" fillId="0" borderId="0" xfId="42" applyFont="1" applyAlignment="1">
      <alignment wrapText="1"/>
    </xf>
    <xf numFmtId="0" fontId="13" fillId="34" borderId="10" xfId="0" applyFont="1" applyFill="1" applyBorder="1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[Richard_Kelly_Excel_Challenge.xlsx]Category 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6-4928-AE83-62EB601686CB}"/>
            </c:ext>
          </c:extLst>
        </c:ser>
        <c:ser>
          <c:idx val="1"/>
          <c:order val="1"/>
          <c:tx>
            <c:strRef>
              <c:f>'Category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6-4928-AE83-62EB601686CB}"/>
            </c:ext>
          </c:extLst>
        </c:ser>
        <c:ser>
          <c:idx val="2"/>
          <c:order val="2"/>
          <c:tx>
            <c:strRef>
              <c:f>'Category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6-4928-AE83-62EB601686CB}"/>
            </c:ext>
          </c:extLst>
        </c:ser>
        <c:ser>
          <c:idx val="3"/>
          <c:order val="3"/>
          <c:tx>
            <c:strRef>
              <c:f>'Category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6-4928-AE83-62EB6016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28272"/>
        <c:axId val="132739552"/>
      </c:barChart>
      <c:catAx>
        <c:axId val="874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9552"/>
        <c:crosses val="autoZero"/>
        <c:auto val="1"/>
        <c:lblAlgn val="ctr"/>
        <c:lblOffset val="100"/>
        <c:noMultiLvlLbl val="0"/>
      </c:catAx>
      <c:valAx>
        <c:axId val="1327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[Richard_Kelly_Excel_Challenge.xlsx]Outcomes By Month!PivotTable6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5-4319-BCA1-FF301EDC19F7}"/>
            </c:ext>
          </c:extLst>
        </c:ser>
        <c:ser>
          <c:idx val="1"/>
          <c:order val="1"/>
          <c:tx>
            <c:strRef>
              <c:f>'Outcomes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5-4319-BCA1-FF301EDC19F7}"/>
            </c:ext>
          </c:extLst>
        </c:ser>
        <c:ser>
          <c:idx val="2"/>
          <c:order val="2"/>
          <c:tx>
            <c:strRef>
              <c:f>'Outcomes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5-4319-BCA1-FF301EDC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434960"/>
        <c:axId val="519848224"/>
      </c:lineChart>
      <c:catAx>
        <c:axId val="6554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8224"/>
        <c:crosses val="autoZero"/>
        <c:auto val="1"/>
        <c:lblAlgn val="ctr"/>
        <c:lblOffset val="100"/>
        <c:noMultiLvlLbl val="0"/>
      </c:catAx>
      <c:valAx>
        <c:axId val="5198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Goal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 '!$F$1</c:f>
              <c:strCache>
                <c:ptCount val="1"/>
                <c:pt idx="0">
                  <c:v>Percentage Successful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'!$A$1:$A$13</c:f>
              <c:strCache>
                <c:ptCount val="13"/>
                <c:pt idx="0">
                  <c:v>Goal</c:v>
                </c:pt>
                <c:pt idx="1">
                  <c:v>Less than 1000
</c:v>
                </c:pt>
                <c:pt idx="2">
                  <c:v>1000 to 4999
</c:v>
                </c:pt>
                <c:pt idx="3">
                  <c:v>5000 to 9999
</c:v>
                </c:pt>
                <c:pt idx="4">
                  <c:v>10000 to 14999
</c:v>
                </c:pt>
                <c:pt idx="5">
                  <c:v>15000 to 19999
</c:v>
                </c:pt>
                <c:pt idx="6">
                  <c:v>20000 to 24999
</c:v>
                </c:pt>
                <c:pt idx="7">
                  <c:v>25000 to 29999
</c:v>
                </c:pt>
                <c:pt idx="8">
                  <c:v>30000 to 34999
</c:v>
                </c:pt>
                <c:pt idx="9">
                  <c:v>35000 to 39999
</c:v>
                </c:pt>
                <c:pt idx="10">
                  <c:v>40000 to 44999
</c:v>
                </c:pt>
                <c:pt idx="11">
                  <c:v>45000 to 49999
</c:v>
                </c:pt>
                <c:pt idx="12">
                  <c:v>Greater than or equal to 50000
</c:v>
                </c:pt>
              </c:strCache>
            </c:strRef>
          </c:cat>
          <c:val>
            <c:numRef>
              <c:f>'Crowdfunding Goal Analysis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F-49CF-B339-8BED13EE35F7}"/>
            </c:ext>
          </c:extLst>
        </c:ser>
        <c:ser>
          <c:idx val="1"/>
          <c:order val="1"/>
          <c:tx>
            <c:strRef>
              <c:f>'Crowdfunding Goal Analysis '!$G$1</c:f>
              <c:strCache>
                <c:ptCount val="1"/>
                <c:pt idx="0">
                  <c:v>Percentage Failed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'!$A$1:$A$13</c:f>
              <c:strCache>
                <c:ptCount val="13"/>
                <c:pt idx="0">
                  <c:v>Goal</c:v>
                </c:pt>
                <c:pt idx="1">
                  <c:v>Less than 1000
</c:v>
                </c:pt>
                <c:pt idx="2">
                  <c:v>1000 to 4999
</c:v>
                </c:pt>
                <c:pt idx="3">
                  <c:v>5000 to 9999
</c:v>
                </c:pt>
                <c:pt idx="4">
                  <c:v>10000 to 14999
</c:v>
                </c:pt>
                <c:pt idx="5">
                  <c:v>15000 to 19999
</c:v>
                </c:pt>
                <c:pt idx="6">
                  <c:v>20000 to 24999
</c:v>
                </c:pt>
                <c:pt idx="7">
                  <c:v>25000 to 29999
</c:v>
                </c:pt>
                <c:pt idx="8">
                  <c:v>30000 to 34999
</c:v>
                </c:pt>
                <c:pt idx="9">
                  <c:v>35000 to 39999
</c:v>
                </c:pt>
                <c:pt idx="10">
                  <c:v>40000 to 44999
</c:v>
                </c:pt>
                <c:pt idx="11">
                  <c:v>45000 to 49999
</c:v>
                </c:pt>
                <c:pt idx="12">
                  <c:v>Greater than or equal to 50000
</c:v>
                </c:pt>
              </c:strCache>
            </c:strRef>
          </c:cat>
          <c:val>
            <c:numRef>
              <c:f>'Crowdfunding Goal Analysis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9CF-B339-8BED13EE35F7}"/>
            </c:ext>
          </c:extLst>
        </c:ser>
        <c:ser>
          <c:idx val="2"/>
          <c:order val="2"/>
          <c:tx>
            <c:strRef>
              <c:f>'Crowdfunding Goal Analysis '!$H$1</c:f>
              <c:strCache>
                <c:ptCount val="1"/>
                <c:pt idx="0">
                  <c:v>Percentage Canceled
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'!$A$1:$A$13</c:f>
              <c:strCache>
                <c:ptCount val="13"/>
                <c:pt idx="0">
                  <c:v>Goal</c:v>
                </c:pt>
                <c:pt idx="1">
                  <c:v>Less than 1000
</c:v>
                </c:pt>
                <c:pt idx="2">
                  <c:v>1000 to 4999
</c:v>
                </c:pt>
                <c:pt idx="3">
                  <c:v>5000 to 9999
</c:v>
                </c:pt>
                <c:pt idx="4">
                  <c:v>10000 to 14999
</c:v>
                </c:pt>
                <c:pt idx="5">
                  <c:v>15000 to 19999
</c:v>
                </c:pt>
                <c:pt idx="6">
                  <c:v>20000 to 24999
</c:v>
                </c:pt>
                <c:pt idx="7">
                  <c:v>25000 to 29999
</c:v>
                </c:pt>
                <c:pt idx="8">
                  <c:v>30000 to 34999
</c:v>
                </c:pt>
                <c:pt idx="9">
                  <c:v>35000 to 39999
</c:v>
                </c:pt>
                <c:pt idx="10">
                  <c:v>40000 to 44999
</c:v>
                </c:pt>
                <c:pt idx="11">
                  <c:v>45000 to 49999
</c:v>
                </c:pt>
                <c:pt idx="12">
                  <c:v>Greater than or equal to 50000
</c:v>
                </c:pt>
              </c:strCache>
            </c:strRef>
          </c:cat>
          <c:val>
            <c:numRef>
              <c:f>'Crowdfunding Goal Analysis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F-49CF-B339-8BED13EE3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65535"/>
        <c:axId val="632796719"/>
      </c:lineChart>
      <c:catAx>
        <c:axId val="51306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96719"/>
        <c:crosses val="autoZero"/>
        <c:auto val="1"/>
        <c:lblAlgn val="ctr"/>
        <c:lblOffset val="100"/>
        <c:noMultiLvlLbl val="0"/>
      </c:catAx>
      <c:valAx>
        <c:axId val="6327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5</xdr:row>
      <xdr:rowOff>180975</xdr:rowOff>
    </xdr:from>
    <xdr:to>
      <xdr:col>14</xdr:col>
      <xdr:colOff>552450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38704-9232-CE27-3DF7-C9AA9A6DB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785812</xdr:colOff>
      <xdr:row>18</xdr:row>
      <xdr:rowOff>123825</xdr:rowOff>
    </xdr:from>
    <xdr:to>
      <xdr:col>8</xdr:col>
      <xdr:colOff>14287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F9D27-B6A8-67B0-333F-74D5A6C49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8</xdr:row>
      <xdr:rowOff>57150</xdr:rowOff>
    </xdr:from>
    <xdr:to>
      <xdr:col>15</xdr:col>
      <xdr:colOff>138112</xdr:colOff>
      <xdr:row>12</xdr:row>
      <xdr:rowOff>400050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0DCC2-2C6C-8221-F186-7E2A13500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Kelly" refreshedDate="45183.581823726854" createdVersion="8" refreshedVersion="8" minRefreshableVersion="3" recordCount="1000" xr:uid="{9B99506A-77AB-4934-809A-4C8FA7A1B525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percent_funded" numFmtId="9">
      <sharedItems containsSemiMixedTypes="0" containsString="0" containsNumber="1" minValue="0" maxValue="23.388333333333332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Kelly" refreshedDate="45184.591160300923" createdVersion="8" refreshedVersion="8" minRefreshableVersion="3" recordCount="1000" xr:uid="{856DBBB9-39A9-4DED-B2F3-A0460A9C3720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percent_funded" numFmtId="9">
      <sharedItems containsSemiMixedTypes="0" containsString="0" containsNumber="1" minValue="0" maxValue="23.388333333333332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58"/>
    <n v="10.4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425"/>
    <n v="1.3147878228782288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24"/>
    <n v="0.5897619047619047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53"/>
    <n v="0.6927631578947368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74"/>
    <n v="1.736184210526315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18"/>
    <n v="0.20961538461538462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227"/>
    <n v="3.2757777777777779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708"/>
    <n v="0.1993278837420526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44"/>
    <n v="0.5174193548387097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20"/>
    <n v="2.6611538461538462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7"/>
    <n v="0.48095238095238096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55"/>
    <n v="0.8934920634920634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98"/>
    <n v="2.4511904761904764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200"/>
    <n v="0.667695035460992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52"/>
    <n v="0.47307881773399013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100"/>
    <n v="6.4947058823529416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249"/>
    <n v="1.59391252955082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135"/>
    <n v="0.66912087912087914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674"/>
    <n v="0.48529600000000001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396"/>
    <n v="1.1224279210925645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558"/>
    <n v="0.40992553191489361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890"/>
    <n v="1.2807106598984772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142"/>
    <n v="3.3204444444444445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2673"/>
    <n v="1.1283225108225108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163"/>
    <n v="2.16436363636363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1480"/>
    <n v="0.4819906976744186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15"/>
    <n v="0.79949999999999999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2220"/>
    <n v="1.0522553516819573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1606"/>
    <n v="3.2889978213507627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29"/>
    <n v="1.606111111111111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226"/>
    <n v="3.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2307"/>
    <n v="0.868079207920792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5419"/>
    <n v="3.7782071713147412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65"/>
    <n v="1.5080645161290323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965"/>
    <n v="1.5030119521912351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6"/>
    <n v="1.572857142857143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07"/>
    <n v="1.3998765432098765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134"/>
    <n v="3.2532258064516131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88"/>
    <n v="0.50777777777777777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98"/>
    <n v="1.6906818181818182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111"/>
    <n v="2.1292857142857144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222"/>
    <n v="4.439444444444444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6212"/>
    <n v="1.859390243902439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98"/>
    <n v="6.58812499999999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8"/>
    <n v="0.4768421052631579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92"/>
    <n v="1.1478378378378378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149"/>
    <n v="4.7526666666666664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2431"/>
    <n v="3.86972972972973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303"/>
    <n v="1.89625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1"/>
    <n v="0.0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1467"/>
    <n v="0.918678051865907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75"/>
    <n v="0.34152777777777776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209"/>
    <n v="1.4040909090909091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120"/>
    <n v="0.89866666666666661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31"/>
    <n v="1.7796969696969698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64"/>
    <n v="1.436625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01"/>
    <n v="2.1527586206896552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11"/>
    <n v="2.271111111111111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128"/>
    <n v="2.750714285714285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600"/>
    <n v="1.443704883227176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2253"/>
    <n v="0.9274598393574297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249"/>
    <n v="7.226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5"/>
    <n v="0.1185106382978723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38"/>
    <n v="0.97642857142857142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"/>
    <n v="2.361475409836065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12"/>
    <n v="0.4506896551724137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4065"/>
    <n v="1.6238567493112948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46"/>
    <n v="2.5452631578947367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17"/>
    <n v="0.24063291139240506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2475"/>
    <n v="1.2374140625000001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76"/>
    <n v="1.0806666666666667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54"/>
    <n v="6.703333333333333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88"/>
    <n v="6.609285714285714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85"/>
    <n v="1.2246153846153847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70"/>
    <n v="1.5057731958762886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684"/>
    <n v="0.78106590724165992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56"/>
    <n v="0.46947368421052632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30"/>
    <n v="3.008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838"/>
    <n v="0.6959861591695502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127"/>
    <n v="6.374545454545455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411"/>
    <n v="2.25339285714285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80"/>
    <n v="14.973000000000001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1000"/>
    <n v="0.37590225563909774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374"/>
    <n v="1.3236942675159236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71"/>
    <n v="1.312244897959183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203"/>
    <n v="1.676351351351351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1482"/>
    <n v="0.6198488664987406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113"/>
    <n v="2.6074999999999999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96"/>
    <n v="2.5258823529411765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106"/>
    <n v="0.7861538461538462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679"/>
    <n v="0.48404406999351912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498"/>
    <n v="2.5887500000000001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10"/>
    <n v="0.60548713235294116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180"/>
    <n v="3.036896551724138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27"/>
    <n v="1.1299999999999999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331"/>
    <n v="2.1737876614060259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113"/>
    <n v="9.2669230769230762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1220"/>
    <n v="0.33692229038854804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64"/>
    <n v="1.9672368421052631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0.0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64"/>
    <n v="10.21444444444444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336"/>
    <n v="2.816756756756756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37"/>
    <n v="0.24610000000000001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917"/>
    <n v="1.4314010067114094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95"/>
    <n v="1.4454411764705883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147"/>
    <n v="3.5912820512820511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86"/>
    <n v="1.864857142857142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83"/>
    <n v="5.9526666666666666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60"/>
    <n v="0.5921153846153846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296"/>
    <n v="0.14962780898876404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676"/>
    <n v="1.199560260586319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361"/>
    <n v="2.6882978723404256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131"/>
    <n v="3.7687878787878786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126"/>
    <n v="7.2715789473684209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3304"/>
    <n v="0.87211757648470301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73"/>
    <n v="0.88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275"/>
    <n v="1.739387755102040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67"/>
    <n v="1.1761111111111111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154"/>
    <n v="2.149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782"/>
    <n v="1.4949667110519307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903"/>
    <n v="2.193399558498896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3387"/>
    <n v="0.64367690058479532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662"/>
    <n v="0.18622397298818233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94"/>
    <n v="3.6776923076923076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80"/>
    <n v="1.5990566037735849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774"/>
    <n v="0.386331853496115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672"/>
    <n v="0.51421511627906979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532"/>
    <n v="0.60334277620396604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55"/>
    <n v="3.2026936026936029E-2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533"/>
    <n v="1.5546875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2443"/>
    <n v="1.008597449908925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89"/>
    <n v="1.161818181818181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159"/>
    <n v="3.1077777777777778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940"/>
    <n v="0.89736683417085428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117"/>
    <n v="0.71272727272727276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58"/>
    <n v="3.2862318840579711E-2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50"/>
    <n v="2.617777777777778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115"/>
    <n v="0.96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326"/>
    <n v="0.20896851248642778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186"/>
    <n v="2.231636363636363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71"/>
    <n v="1.015909797822706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117"/>
    <n v="2.3003999999999998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70"/>
    <n v="1.35592592592592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35"/>
    <n v="1.2909999999999999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768"/>
    <n v="2.3651200000000001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51"/>
    <n v="0.17249999999999999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99"/>
    <n v="1.124939759036144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07"/>
    <n v="1.210215053763440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195"/>
    <n v="2.1987096774193549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0.0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1467"/>
    <n v="0.64166909620991253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3376"/>
    <n v="4.2306746987951804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5681"/>
    <n v="0.92984160506863778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1059"/>
    <n v="0.58756567425569173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1194"/>
    <n v="0.65022222222222226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379"/>
    <n v="0.73939560439560437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30"/>
    <n v="0.52666666666666662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41"/>
    <n v="2.209523809523809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821"/>
    <n v="1.0001150627615063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64"/>
    <n v="1.623124999999999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5"/>
    <n v="0.7818181818181818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57"/>
    <n v="1.497377049180327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46"/>
    <n v="2.5325714285714285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396"/>
    <n v="1.0016943521594683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2506"/>
    <n v="1.219900442477876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244"/>
    <n v="1.371326530612244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146"/>
    <n v="4.155384615384615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955"/>
    <n v="0.3130913348946136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1267"/>
    <n v="4.24081545064377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67"/>
    <n v="2.9388623072833599E-2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5"/>
    <n v="0.1063265306122449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26"/>
    <n v="0.82874999999999999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561"/>
    <n v="1.630144777662874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48"/>
    <n v="8.9466666666666672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1130"/>
    <n v="0.2619150110375275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82"/>
    <n v="0.74834782608695649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2739"/>
    <n v="4.1647680412371137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210"/>
    <n v="0.9620833333333332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37"/>
    <n v="3.5771910112359548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2107"/>
    <n v="3.08457142857142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136"/>
    <n v="0.61802325581395345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3318"/>
    <n v="7.2232472324723247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86"/>
    <n v="0.6911764705882352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340"/>
    <n v="2.930555555555555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19"/>
    <n v="0.7179999999999999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886"/>
    <n v="0.31934684684684683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1442"/>
    <n v="2.298737541528239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5"/>
    <n v="0.3201219512195122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441"/>
    <n v="0.2352535284892838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24"/>
    <n v="0.68594594594594593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86"/>
    <n v="0.37952380952380954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243"/>
    <n v="0.1999295774647887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65"/>
    <n v="0.45636363636363636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6"/>
    <n v="1.2276056338028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524"/>
    <n v="3.61753164556962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100"/>
    <n v="0.63146341463414635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1989"/>
    <n v="2.9820475319926874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168"/>
    <n v="9.5585443037974685E-2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13"/>
    <n v="0.5377777777777778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1"/>
    <n v="0.0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157"/>
    <n v="6.811904761904761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82"/>
    <n v="0.78831325301204824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4498"/>
    <n v="1.3440792216817234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40"/>
    <n v="3.372E-2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80"/>
    <n v="4.3184615384615386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57"/>
    <n v="0.3884444444444444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3"/>
    <n v="4.2569999999999997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2053"/>
    <n v="1.0112239715591671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808"/>
    <n v="0.21188688946015424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226"/>
    <n v="0.67425531914893622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625"/>
    <n v="0.949233716475095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68"/>
    <n v="1.5185185185185186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4289"/>
    <n v="1.951638225255972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65"/>
    <n v="10.23142857142857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143"/>
    <n v="3.8418367346938778E-2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815"/>
    <n v="1.5507066557107643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934"/>
    <n v="0.4475347758887171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397"/>
    <n v="2.1594736842105262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1539"/>
    <n v="3.3212709832134291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17"/>
    <n v="8.4430379746835441E-2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2179"/>
    <n v="0.9862551440329218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38"/>
    <n v="1.3797916666666667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1"/>
    <n v="0.93810996563573879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3594"/>
    <n v="4.0363930885529156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5880"/>
    <n v="2.6017404129793511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112"/>
    <n v="3.666333333333333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943"/>
    <n v="1.687208538587849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2468"/>
    <n v="1.1990717911530093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2551"/>
    <n v="1.936892523364486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101"/>
    <n v="4.201666666666667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67"/>
    <n v="0.76708333333333334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92"/>
    <n v="1.7126470588235294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62"/>
    <n v="1.578947368421052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49"/>
    <n v="1.0908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92"/>
    <n v="0.4173255813953488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57"/>
    <n v="0.10944303797468355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329"/>
    <n v="1.59376344086021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97"/>
    <n v="4.2241666666666671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41"/>
    <n v="0.97718749999999999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1784"/>
    <n v="4.1878911564625847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684"/>
    <n v="1.0191632047477746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250"/>
    <n v="1.277261904761904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238"/>
    <n v="4.452173913043478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3"/>
    <n v="5.697142857142857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214"/>
    <n v="5.0934482758620687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222"/>
    <n v="3.255333333333333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1884"/>
    <n v="9.3261616161616168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8"/>
    <n v="2.1133870967741935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6465"/>
    <n v="2.7332520325203253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1"/>
    <n v="0.0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101"/>
    <n v="0.54084507042253516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59"/>
    <n v="6.262999999999999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335"/>
    <n v="0.8902139917695473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88"/>
    <n v="1.848913043478260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697"/>
    <n v="1.2016770186335404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15"/>
    <n v="0.23390243902439026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92"/>
    <n v="1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186"/>
    <n v="2.6848000000000001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138"/>
    <n v="5.974999999999999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261"/>
    <n v="1.5769841269841269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454"/>
    <n v="0.31201660735468567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107"/>
    <n v="3.134117647058823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199"/>
    <n v="3.7089655172413791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5512"/>
    <n v="3.6266447368421053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86"/>
    <n v="1.2308163265306122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3182"/>
    <n v="0.76766756032171579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768"/>
    <n v="2.336201298701298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48"/>
    <n v="1.805333333333333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87"/>
    <n v="2.5262857142857142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1890"/>
    <n v="0.2717653824036802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61"/>
    <n v="1.2706571242680547E-2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1894"/>
    <n v="3.040097847358121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282"/>
    <n v="1.372307692307692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15"/>
    <n v="0.3220833333333333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116"/>
    <n v="2.4151282051282053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133"/>
    <n v="0.96799999999999997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83"/>
    <n v="10.664285714285715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91"/>
    <n v="3.258888888888888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546"/>
    <n v="1.70700000000000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393"/>
    <n v="5.8144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2062"/>
    <n v="0.91520972644376897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33"/>
    <n v="1.0804761904761904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29"/>
    <n v="0.18728395061728395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132"/>
    <n v="0.8319387755102041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254"/>
    <n v="7.0633333333333335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84"/>
    <n v="0.17446030330062445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176"/>
    <n v="2.0973015873015872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137"/>
    <n v="0.9778571428571428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337"/>
    <n v="16.842500000000001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908"/>
    <n v="0.5440213523131672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107"/>
    <n v="4.5661111111111108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10"/>
    <n v="9.8219178082191785E-2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32"/>
    <n v="0.16384615384615384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83"/>
    <n v="13.396666666666667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1910"/>
    <n v="0.35650077760497667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38"/>
    <n v="0.54950819672131146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104"/>
    <n v="0.94236111111111109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72"/>
    <n v="1.4391428571428571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49"/>
    <n v="0.51421052631578945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1"/>
    <n v="0.0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295"/>
    <n v="13.446666666666667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245"/>
    <n v="0.31844940867279897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32"/>
    <n v="0.82617647058823529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142"/>
    <n v="5.461428571428571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85"/>
    <n v="2.8621428571428571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"/>
    <n v="7.9076923076923072E-2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659"/>
    <n v="1.3213677811550153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803"/>
    <n v="0.74077834179357027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"/>
    <n v="0.75292682926829269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16"/>
    <n v="0.20333333333333334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121"/>
    <n v="2.0336507936507937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742"/>
    <n v="3.1022842639593908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223"/>
    <n v="3.9531818181818181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133"/>
    <n v="2.9471428571428571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1"/>
    <n v="0.3389473684210526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108"/>
    <n v="0.66677083333333331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30"/>
    <n v="0.19227272727272726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7"/>
    <n v="0.15842105263157893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64"/>
    <n v="0.3870238095238095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80"/>
    <n v="9.5876777251184833E-2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2468"/>
    <n v="0.94144366197183094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5168"/>
    <n v="1.6656234096692113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6"/>
    <n v="0.24134831460674158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307"/>
    <n v="1.6405633802816901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73"/>
    <n v="0.90723076923076929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128"/>
    <n v="0.46194444444444444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3"/>
    <n v="0.38538461538461538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2441"/>
    <n v="1.335623100303951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11"/>
    <n v="0.22896588486140726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385"/>
    <n v="1.8495548961424333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190"/>
    <n v="4.4372727272727275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470"/>
    <n v="1.99980676328502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253"/>
    <n v="1.239583333333333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113"/>
    <n v="1.8661329305135952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2283"/>
    <n v="1.1428538550057536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1072"/>
    <n v="0.97032531824611035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095"/>
    <n v="1.2281904761904763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690"/>
    <n v="1.7914326647564469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1297"/>
    <n v="0.79951577402787966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393"/>
    <n v="0.94242587601078165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257"/>
    <n v="0.8466929133858267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328"/>
    <n v="0.66521920668058454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147"/>
    <n v="0.5392222222222222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830"/>
    <n v="0.4198329959514169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331"/>
    <n v="0.1469479695431472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25"/>
    <n v="0.3447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91"/>
    <n v="14.007777777777777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3483"/>
    <n v="0.7177035175879397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923"/>
    <n v="0.5307411504424778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1"/>
    <n v="0.0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2013"/>
    <n v="1.2770715249662619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3"/>
    <n v="0.34892857142857142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1703"/>
    <n v="4.10598214285714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80"/>
    <n v="1.2373770491803278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86"/>
    <n v="0.58973684210526311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40"/>
    <n v="0.36892473118279567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41"/>
    <n v="1.849130434782608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23"/>
    <n v="0.1181443298969072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187"/>
    <n v="2.9870000000000001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875"/>
    <n v="2.263517587939698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88"/>
    <n v="1.7356363636363636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191"/>
    <n v="3.7175675675675675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39"/>
    <n v="1.601923076923077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86"/>
    <n v="16.16333333333333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112"/>
    <n v="7.3343749999999996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101"/>
    <n v="5.921111111111111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75"/>
    <n v="0.18888888888888888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06"/>
    <n v="2.7680769230769231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154"/>
    <n v="2.730185185185185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5966"/>
    <n v="1.593633125556545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2176"/>
    <n v="0.67869978858350954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69"/>
    <n v="15.915555555555555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2106"/>
    <n v="7.3018222222222224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441"/>
    <n v="0.13185782556750297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25"/>
    <n v="0.54777777777777781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131"/>
    <n v="3.6102941176470589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27"/>
    <n v="0.10257545271629778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355"/>
    <n v="0.13962962962962963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4"/>
    <n v="0.404444444444444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84"/>
    <n v="1.6032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55"/>
    <n v="1.839433962264150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7"/>
    <n v="0.637692307692307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189"/>
    <n v="2.253809523809523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4799"/>
    <n v="1.720096153846153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137"/>
    <n v="1.4616709511568124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068"/>
    <n v="0.76423616236162362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424"/>
    <n v="0.39261467889908258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145"/>
    <n v="0.11270034843205574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152"/>
    <n v="1.22110843373493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50"/>
    <n v="1.8654166666666667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151"/>
    <n v="7.27317880794702E-2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608"/>
    <n v="0.65642371234207963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3059"/>
    <n v="2.289617834394904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34"/>
    <n v="4.6937499999999996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220"/>
    <n v="1.3011267605633803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604"/>
    <n v="1.6705422993492407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454"/>
    <n v="1.73864197530864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123"/>
    <n v="7.177647058823529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941"/>
    <n v="0.6385097636176773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1"/>
    <n v="0.0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299"/>
    <n v="15.302222222222222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"/>
    <n v="0.40356164383561643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3015"/>
    <n v="0.86220633299284988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2237"/>
    <n v="3.1558486707566464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435"/>
    <n v="0.8961824324324324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645"/>
    <n v="1.8214503816793892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484"/>
    <n v="3.558823529411764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54"/>
    <n v="1.3183695652173912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714"/>
    <n v="0.46315634218289087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1111"/>
    <n v="0.36132726089785294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82"/>
    <n v="1.046282051282051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134"/>
    <n v="6.688571428571428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1089"/>
    <n v="0.62072823218997364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5497"/>
    <n v="0.8469978746014877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418"/>
    <n v="0.11059030837004405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1439"/>
    <n v="0.43838781575037145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15"/>
    <n v="0.55470588235294116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1999"/>
    <n v="0.57399511301160655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5203"/>
    <n v="1.234349736379613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94"/>
    <n v="1.284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118"/>
    <n v="0.63989361702127656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205"/>
    <n v="1.2729885057471264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62"/>
    <n v="0.10638024357239513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83"/>
    <n v="0.40470588235294119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92"/>
    <n v="2.87666666666666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219"/>
    <n v="5.7294444444444448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2526"/>
    <n v="1.129042979942693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747"/>
    <n v="0.46387573964497042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2138"/>
    <n v="0.9067591623036649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84"/>
    <n v="0.67740740740740746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94"/>
    <n v="1.924901960784313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91"/>
    <n v="0.82714285714285718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792"/>
    <n v="0.54163920922570019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0"/>
    <n v="0.16722222222222222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713"/>
    <n v="1.168766404199475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249"/>
    <n v="10.521538461538462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92"/>
    <n v="1.2307407407407407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247"/>
    <n v="1.78638554216867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2293"/>
    <n v="3.552816901408450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3131"/>
    <n v="1.619063414634146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32"/>
    <n v="0.24914285714285714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43"/>
    <n v="1.9872222222222222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90"/>
    <n v="0.347526881720430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296"/>
    <n v="1.7641935483870967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170"/>
    <n v="5.1138095238095236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186"/>
    <n v="0.82044117647058823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439"/>
    <n v="0.24326030927835052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605"/>
    <n v="0.50482758620689661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86"/>
    <n v="9.67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1"/>
    <n v="0.0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6286"/>
    <n v="1.2284501347708894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31"/>
    <n v="0.63437500000000002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1181"/>
    <n v="0.56331688596491225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39"/>
    <n v="0.44074999999999998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3727"/>
    <n v="1.1837253218884121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605"/>
    <n v="1.041243169398907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46"/>
    <n v="0.26640000000000003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2120"/>
    <n v="3.5120118343195266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105"/>
    <n v="0.9006349206349206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50"/>
    <n v="1.7162500000000001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2080"/>
    <n v="1.410465587044534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535"/>
    <n v="0.3057944915254237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2105"/>
    <n v="1.0816455696202532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2436"/>
    <n v="1.3345505617977529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80"/>
    <n v="1.8785106382978722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42"/>
    <n v="3.3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139"/>
    <n v="5.7521428571428572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16"/>
    <n v="0.40500000000000003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59"/>
    <n v="1.8442857142857143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381"/>
    <n v="2.8580555555555556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194"/>
    <n v="3.19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575"/>
    <n v="0.39234070221066319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06"/>
    <n v="1.7814000000000001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142"/>
    <n v="3.6515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211"/>
    <n v="1.1394594594594594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1120"/>
    <n v="0.29828720626631855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113"/>
    <n v="0.5427058823529411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756"/>
    <n v="2.363415697674418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173"/>
    <n v="5.1291666666666664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87"/>
    <n v="1.0065116279069768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538"/>
    <n v="0.8134842319430315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9"/>
    <n v="0.16404761904761905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54"/>
    <n v="0.52774617067833696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1572"/>
    <n v="2.6020608108108108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648"/>
    <n v="0.30732891832229581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21"/>
    <n v="0.1350000000000000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2346"/>
    <n v="1.786255666364460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115"/>
    <n v="2.2005660377358489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85"/>
    <n v="1.015108695652174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44"/>
    <n v="1.915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2443"/>
    <n v="3.0534683098591549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595"/>
    <n v="0.2399528795811518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64"/>
    <n v="7.2377777777777776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268"/>
    <n v="5.4736000000000002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195"/>
    <n v="4.1449999999999996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54"/>
    <n v="9.0696409140369975E-3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120"/>
    <n v="0.3417346938775510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579"/>
    <n v="0.239488107549121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2072"/>
    <n v="0.48072649572649573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1796"/>
    <n v="0.70145182291666663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186"/>
    <n v="5.299230769230769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460"/>
    <n v="1.8032549019607844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62"/>
    <n v="0.9232000000000000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347"/>
    <n v="0.13901001112347053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2528"/>
    <n v="9.2707777777777771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19"/>
    <n v="0.39857142857142858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3657"/>
    <n v="1.1222929936305732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1258"/>
    <n v="0.7092581602373887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31"/>
    <n v="1.1908974358974358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362"/>
    <n v="0.24017591339648173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239"/>
    <n v="1.3931868131868133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5"/>
    <n v="0.39277108433734942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528"/>
    <n v="0.2243907714491708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133"/>
    <n v="0.55779069767441858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846"/>
    <n v="0.42523125996810207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78"/>
    <n v="1.1200000000000001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10"/>
    <n v="7.0681818181818179E-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773"/>
    <n v="1.0174563871693867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32"/>
    <n v="4.2575000000000003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369"/>
    <n v="1.455394736842105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191"/>
    <n v="0.32453465346534655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89"/>
    <n v="7.00333333333333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1979"/>
    <n v="0.8390486039296793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63"/>
    <n v="0.8419047619047619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47"/>
    <n v="1.5595180722891566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6080"/>
    <n v="0.99619450317124736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"/>
    <n v="0.80300000000000005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9"/>
    <n v="0.11254901960784314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784"/>
    <n v="0.91740952380952379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3640"/>
    <n v="0.9552115693626138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126"/>
    <n v="5.028749999999999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2218"/>
    <n v="1.5924394463667819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243"/>
    <n v="0.15022446689113356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202"/>
    <n v="4.820384615384615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40"/>
    <n v="1.4996938775510205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052"/>
    <n v="1.1722156398104266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1296"/>
    <n v="0.3769596827495043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7"/>
    <n v="0.72653061224489801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47"/>
    <n v="2.6598113207547169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395"/>
    <n v="0.24205617977528091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49"/>
    <n v="2.5064935064935064E-2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80"/>
    <n v="0.1632979976442874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84"/>
    <n v="2.765000000000000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2690"/>
    <n v="0.88803571428571426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88"/>
    <n v="1.6357142857142857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156"/>
    <n v="9.69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985"/>
    <n v="2.7091376701966716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762"/>
    <n v="2.8421355932203389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1"/>
    <n v="0.0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2779"/>
    <n v="0.58632981676846196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2"/>
    <n v="0.98511111111111116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1028"/>
    <n v="0.43975381008206332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554"/>
    <n v="1.5166315789473683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135"/>
    <n v="2.2363492063492063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122"/>
    <n v="2.3975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221"/>
    <n v="1.9933333333333334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26"/>
    <n v="1.373448275862069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22"/>
    <n v="1.00969610636277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3177"/>
    <n v="7.9416000000000002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198"/>
    <n v="3.6970000000000001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26"/>
    <n v="0.1281818181818181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85"/>
    <n v="1.3802702702702703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790"/>
    <n v="0.83813278008298753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3596"/>
    <n v="2.0460063224446787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37"/>
    <n v="0.44344086021505374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44"/>
    <n v="2.1860294117647059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5180"/>
    <n v="1.8603314917127072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589"/>
    <n v="2.3733830845771142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2725"/>
    <n v="3.056538461538461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35"/>
    <n v="0.94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94"/>
    <n v="0.5440000000000000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300"/>
    <n v="1.1188059701492536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144"/>
    <n v="3.691481481481481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558"/>
    <n v="0.6293037214885954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4"/>
    <n v="0.6492783505154639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37"/>
    <n v="0.18853658536585366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245"/>
    <n v="0.1675440414507772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87"/>
    <n v="1.011129032258064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116"/>
    <n v="3.4150228310502282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71"/>
    <n v="0.6401666666666666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42"/>
    <n v="0.5208045977011494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909"/>
    <n v="3.224021164021164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613"/>
    <n v="1.1950810185185186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36"/>
    <n v="1.467977528089887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130"/>
    <n v="9.5057142857142853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156"/>
    <n v="0.72893617021276591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1368"/>
    <n v="0.7900824873096447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102"/>
    <n v="0.6472151898734177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6"/>
    <n v="0.82028169014084507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2"/>
    <n v="10.376666666666667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253"/>
    <n v="0.12910076530612244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4006"/>
    <n v="1.5484210526315789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57"/>
    <n v="7.0991735537190084E-2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1629"/>
    <n v="2.0852773826458035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183"/>
    <n v="0.99683544303797467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188"/>
    <n v="2.0159756097560977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2409"/>
    <n v="1.6209032258064515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82"/>
    <n v="3.6436208125445471E-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1"/>
    <n v="0.0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194"/>
    <n v="2.066349206349206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140"/>
    <n v="1.2823628691983122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02"/>
    <n v="1.1966037735849056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2857"/>
    <n v="1.7073055242390078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07"/>
    <n v="1.8721212121212121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60"/>
    <n v="1.8838235294117647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2230"/>
    <n v="1.312986918604651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316"/>
    <n v="2.839743589743589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17"/>
    <n v="1.2041999999999999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6406"/>
    <n v="4.1905607476635511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5"/>
    <n v="0.13853658536585367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92"/>
    <n v="1.394354838709677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26"/>
    <n v="1.74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723"/>
    <n v="1.5549056603773586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"/>
    <n v="1.704470588235294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238"/>
    <n v="1.8951562500000001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55"/>
    <n v="2.497142857142857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1198"/>
    <n v="0.48860523665659616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648"/>
    <n v="0.2846197039305768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128"/>
    <n v="2.680232558139534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2144"/>
    <n v="6.1980078125000002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64"/>
    <n v="3.1301587301587303E-2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2693"/>
    <n v="1.5992152704135738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432"/>
    <n v="2.793921568627451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62"/>
    <n v="0.77373333333333338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189"/>
    <n v="2.0632812500000002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154"/>
    <n v="6.9424999999999999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96"/>
    <n v="1.5178947368421052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750"/>
    <n v="0.64582072176949945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87"/>
    <n v="0.62873684210526315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063"/>
    <n v="3.1039864864864866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278"/>
    <n v="0.42859916782246882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105"/>
    <n v="0.83119402985074631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658"/>
    <n v="0.78531302876480547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2266"/>
    <n v="1.1409352517985611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2604"/>
    <n v="0.64537683358624176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65"/>
    <n v="0.79411764705882348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94"/>
    <n v="0.1141911764705882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45"/>
    <n v="0.56186046511627907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257"/>
    <n v="0.1650166944908180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94"/>
    <n v="1.1996808510638297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29"/>
    <n v="1.454565217391304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375"/>
    <n v="2.213825503355704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2928"/>
    <n v="0.48396694214876035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4697"/>
    <n v="0.9291150442477875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2915"/>
    <n v="0.88599797365754818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18"/>
    <n v="0.4139999999999999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723"/>
    <n v="0.63056795131845844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602"/>
    <n v="0.48482333607230893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1"/>
    <n v="0.0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3868"/>
    <n v="0.88479410269445857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409"/>
    <n v="1.2684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4"/>
    <n v="23.38833333333333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3016"/>
    <n v="5.083885714285714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264"/>
    <n v="1.9147826086956521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504"/>
    <n v="0.42127533783783783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14"/>
    <n v="8.2400000000000001E-2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390"/>
    <n v="0.60064638783269964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750"/>
    <n v="0.47232808616404309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77"/>
    <n v="0.8173626373626373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752"/>
    <n v="0.54187265917603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131"/>
    <n v="0.97868131868131869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87"/>
    <n v="0.7723999999999999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1063"/>
    <n v="0.33464735516372796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72"/>
    <n v="2.3958823529411766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25"/>
    <n v="0.64032258064516134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419"/>
    <n v="1.7615942028985507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76"/>
    <n v="0.2033818181818181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1621"/>
    <n v="3.5864754098360656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1101"/>
    <n v="4.6885802469135802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073"/>
    <n v="1.220563524590164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4428"/>
    <n v="0.55931783729156137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58"/>
    <n v="0.4366071428571428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1218"/>
    <n v="0.3353837141183362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331"/>
    <n v="1.2297938144329896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170"/>
    <n v="1.8974959871589085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111"/>
    <n v="0.83622641509433959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215"/>
    <n v="0.17968844221105529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363"/>
    <n v="10.36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2955"/>
    <n v="0.97405219780219776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1657"/>
    <n v="0.86386203150461705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03"/>
    <n v="1.5016666666666667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147"/>
    <n v="3.5843478260869563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110"/>
    <n v="5.4285714285714288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926"/>
    <n v="0.67500714285714281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34"/>
    <n v="1.9174666666666667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269"/>
    <n v="9.32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175"/>
    <n v="4.2927586206896553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69"/>
    <n v="1.0065753424657535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190"/>
    <n v="2.266111111111111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237"/>
    <n v="1.4238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77"/>
    <n v="0.9063333333333333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1748"/>
    <n v="0.6396674057649667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79"/>
    <n v="0.84131868131868137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96"/>
    <n v="1.3393478260869565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889"/>
    <n v="0.5904204753199269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7295"/>
    <n v="1.528006206361520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2893"/>
    <n v="4.466912114014252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56"/>
    <n v="0.8439189189189189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1"/>
    <n v="0.0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820"/>
    <n v="1.750269230769230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83"/>
    <n v="0.54137931034482756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2038"/>
    <n v="3.118738170347003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16"/>
    <n v="1.2278160919540231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2025"/>
    <n v="0.99026517383618151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345"/>
    <n v="1.278468634686347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68"/>
    <n v="1.5861643835616439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137"/>
    <n v="7.07058823529411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86"/>
    <n v="1.423877551020408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25"/>
    <n v="1.478604651162790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14"/>
    <n v="0.20322580645161289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202"/>
    <n v="18.40625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03"/>
    <n v="1.6194202898550725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1785"/>
    <n v="4.7282077922077921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656"/>
    <n v="0.24466101694915254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157"/>
    <n v="5.1764999999999999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555"/>
    <n v="2.4764285714285714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297"/>
    <n v="1.002048192771084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23"/>
    <n v="1.5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8"/>
    <n v="0.3709195402298850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60"/>
    <n v="4.3923948220064728E-2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3036"/>
    <n v="1.56507216494845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144"/>
    <n v="2.70408163265306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21"/>
    <n v="1.3405952380952382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1596"/>
    <n v="0.50398033126293995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524"/>
    <n v="0.88815837937384901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81"/>
    <n v="1.65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0"/>
    <n v="0.17499999999999999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22"/>
    <n v="1.8566071428571429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1071"/>
    <n v="4.126631944444444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219"/>
    <n v="0.902499999999999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1121"/>
    <n v="0.91984615384615387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980"/>
    <n v="5.2700632911392402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536"/>
    <n v="3.191428571428571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1991"/>
    <n v="3.5418867924528303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29"/>
    <n v="0.32896103896103895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80"/>
    <n v="1.358918918918919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15"/>
    <n v="2.0843373493975904E-2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191"/>
    <n v="0.6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16"/>
    <n v="0.30037735849056602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30"/>
    <n v="11.791666666666666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22"/>
    <n v="11.260833333333334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7"/>
    <n v="0.1292307692307692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140"/>
    <n v="7.12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4"/>
    <n v="0.30304347826086958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3388"/>
    <n v="2.1250896057347672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80"/>
    <n v="2.288571428571428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614"/>
    <n v="0.3495997947665469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366"/>
    <n v="1.5729069767441861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0.0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70"/>
    <n v="2.3230555555555554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114"/>
    <n v="0.92448275862068963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137"/>
    <n v="2.567021276595744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3205"/>
    <n v="1.6847017045454546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288"/>
    <n v="1.665777777777777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148"/>
    <n v="7.7207692307692311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114"/>
    <n v="4.0685714285714285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1518"/>
    <n v="5.642060810810811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1274"/>
    <n v="0.6842686567164179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210"/>
    <n v="0.34351966873706002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166"/>
    <n v="6.554545454545454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00"/>
    <n v="1.7725714285714285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235"/>
    <n v="1.1317857142857144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148"/>
    <n v="7.281818181818182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198"/>
    <n v="2.0833333333333335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248"/>
    <n v="0.31171232876712329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13"/>
    <n v="0.569670781893004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150"/>
    <n v="2.31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3410"/>
    <n v="0.86867834394904464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16"/>
    <n v="2.7074418604651163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26"/>
    <n v="0.49446428571428569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5139"/>
    <n v="1.133596256684491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2353"/>
    <n v="1.9055555555555554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78"/>
    <n v="1.35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"/>
    <n v="0.10297872340425532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2201"/>
    <n v="0.6554422382671479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676"/>
    <n v="0.49026652452025588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174"/>
    <n v="7.8792307692307695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31"/>
    <n v="0.80306347746090156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64"/>
    <n v="1.0629411764705883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6"/>
    <n v="0.50735632183908042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161"/>
    <n v="2.1531372549019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38"/>
    <n v="1.4122972972972974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3308"/>
    <n v="1.153374578177727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27"/>
    <n v="1.9311940298507462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207"/>
    <n v="7.2973333333333334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859"/>
    <n v="0.9966339869281045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31"/>
    <n v="0.8816666666666667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45"/>
    <n v="0.3723333333333333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1113"/>
    <n v="0.3054007530930608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6"/>
    <n v="0.25714285714285712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7"/>
    <n v="0.3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81"/>
    <n v="11.859090909090909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10"/>
    <n v="1.2539393939393939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31"/>
    <n v="0.14394366197183098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78"/>
    <n v="0.54807692307692313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85"/>
    <n v="1.0963157894736841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21"/>
    <n v="1.8847058823529412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1225"/>
    <n v="0.87008284023668636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0.0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106"/>
    <n v="2.0291304347826089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42"/>
    <n v="1.970322580645161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233"/>
    <n v="1.07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18"/>
    <n v="2.6873076923076922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67"/>
    <n v="0.50845360824742269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76"/>
    <n v="11.802857142857142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43"/>
    <n v="2.64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19"/>
    <n v="0.30442307692307691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2108"/>
    <n v="0.62880681818181816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221"/>
    <n v="1.9312499999999999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679"/>
    <n v="0.77102702702702708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805"/>
    <n v="2.255276381909547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68"/>
    <n v="2.394062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36"/>
    <n v="0.921875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83"/>
    <n v="1.302333333333333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133"/>
    <n v="6.1521739130434785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2489"/>
    <n v="3.68795321637426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69"/>
    <n v="10.948571428571428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47"/>
    <n v="0.50662921348314605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279"/>
    <n v="8.0060000000000002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10"/>
    <n v="2.9128571428571428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2100"/>
    <n v="3.4996666666666667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252"/>
    <n v="3.570731707317073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80"/>
    <n v="1.2648941176470587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157"/>
    <n v="3.8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194"/>
    <n v="4.5703571428571426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82"/>
    <n v="2.6669565217391304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70"/>
    <n v="0.69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154"/>
    <n v="0.51343749999999999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22"/>
    <n v="1.1710526315789473E-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4233"/>
    <n v="1.089773429454171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1297"/>
    <n v="3.1517592592592591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65"/>
    <n v="1.5769117647058823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19"/>
    <n v="1.5380821917808218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1758"/>
    <n v="0.89738979118329465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94"/>
    <n v="0.7513580246913580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1797"/>
    <n v="8.5288135593220336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261"/>
    <n v="1.389062500000000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57"/>
    <n v="1.9018181818181819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3533"/>
    <n v="1.0024333619948409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55"/>
    <n v="1.4275824175824177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132"/>
    <n v="5.6313333333333331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3"/>
    <n v="0.30715909090909088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4"/>
    <n v="0.99397727272727276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354"/>
    <n v="1.97549356223175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48"/>
    <n v="5.08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110"/>
    <n v="2.3774468085106384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172"/>
    <n v="3.3846875000000001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307"/>
    <n v="1.3308955223880596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0.0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160"/>
    <n v="2.0779999999999998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31"/>
    <n v="0.51122448979591839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1467"/>
    <n v="6.5205847953216374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2662"/>
    <n v="1.1363099415204678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452"/>
    <n v="1.0237606837606839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158"/>
    <n v="3.5658333333333334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225"/>
    <n v="1.3986792452830188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35"/>
    <n v="0.69450000000000001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63"/>
    <n v="0.35534246575342465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65"/>
    <n v="2.5165000000000002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63"/>
    <n v="1.0587500000000001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85"/>
    <n v="1.8742857142857143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217"/>
    <n v="3.8678571428571429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150"/>
    <n v="3.4707142857142856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3272"/>
    <n v="1.8582098765432098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898"/>
    <n v="0.4324124726477023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300"/>
    <n v="1.62437499999999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26"/>
    <n v="1.8484285714285715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526"/>
    <n v="0.23703520691785052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121"/>
    <n v="0.89870129870129867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320"/>
    <n v="2.726041958041958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81"/>
    <n v="1.7004255319148935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7"/>
    <n v="1.8828503562945369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4358"/>
    <n v="3.4693532338308457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7"/>
    <n v="0.6917721518987342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57"/>
    <n v="0.2543373493975903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229"/>
    <n v="0.77400977995110021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12"/>
    <n v="0.3748148148148148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3"/>
    <n v="5.437999999999999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414"/>
    <n v="2.2852189349112426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452"/>
    <n v="0.38948339483394834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80"/>
    <n v="3.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193"/>
    <n v="2.379117647058823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1886"/>
    <n v="0.64036299765807958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52"/>
    <n v="1.1827777777777777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1825"/>
    <n v="0.84824037184594958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31"/>
    <n v="0.2934615384615384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90"/>
    <n v="2.0989655172413793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22"/>
    <n v="1.697857142857143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470"/>
    <n v="1.1595907738095239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165"/>
    <n v="2.5859999999999999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182"/>
    <n v="2.305833333333333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99"/>
    <n v="1.2821428571428573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56"/>
    <n v="1.8870588235294117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07"/>
    <n v="6.9511889862327911E-2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1460"/>
    <n v="7.744343434343434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27"/>
    <n v="0.2769318181818181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1221"/>
    <n v="0.5247962032384142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123"/>
    <n v="4.0709677419354842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1"/>
    <n v="0.0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9"/>
    <n v="1.5617857142857143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110"/>
    <n v="2.524285714285714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4"/>
    <n v="1.729268292682927E-2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6"/>
    <n v="0.12230769230769231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236"/>
    <n v="1.6398734177215191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91"/>
    <n v="1.6298181818181818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1"/>
    <n v="0.20252747252747252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934"/>
    <n v="3.1924083769633507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80"/>
    <n v="4.7894444444444444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296"/>
    <n v="0.1955663430420712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462"/>
    <n v="1.9894827586206896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179"/>
    <n v="7.95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23"/>
    <n v="0.5062108262108262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41"/>
    <n v="0.5743749999999999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866"/>
    <n v="1.5562827640984909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52"/>
    <n v="0.36297297297297298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27"/>
    <n v="0.58250000000000002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156"/>
    <n v="2.373947368421052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225"/>
    <n v="0.58750000000000002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255"/>
    <n v="1.825660377358490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38"/>
    <n v="7.5436408977556111E-3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2261"/>
    <n v="1.759533073929961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40"/>
    <n v="2.3788235294117648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2289"/>
    <n v="4.8805076142131982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65"/>
    <n v="2.2406666666666668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15"/>
    <n v="0.1812643678160919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37"/>
    <n v="0.45847222222222223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3777"/>
    <n v="1.1731541218637993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184"/>
    <n v="2.173090909090909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85"/>
    <n v="1.122857142857142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112"/>
    <n v="0.72518987341772156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144"/>
    <n v="2.1230434782608696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1902"/>
    <n v="2.3974657534246577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05"/>
    <n v="1.8193548387096774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32"/>
    <n v="1.6413114754098361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21"/>
    <n v="1.6375968992248063E-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976"/>
    <n v="0.49643859649122807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96"/>
    <n v="1.0970652173913042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67"/>
    <n v="0.4921794871794871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66"/>
    <n v="0.62232323232323228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78"/>
    <n v="0.1305813953488372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67"/>
    <n v="0.646354166666666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14"/>
    <n v="1.5958666666666668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263"/>
    <n v="0.8142000000000000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1691"/>
    <n v="0.32444767441860467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81"/>
    <n v="9.9141184124918666E-2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13"/>
    <n v="0.2669444444444444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160"/>
    <n v="0.62957446808510642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203"/>
    <n v="1.6135593220338984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1"/>
    <n v="0.0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559"/>
    <n v="10.969379310344827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2266"/>
    <n v="0.7009415807560137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21"/>
    <n v="0.6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548"/>
    <n v="3.670985915492957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80"/>
    <n v="11.09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830"/>
    <n v="0.19028784648187633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31"/>
    <n v="1.2687755102040816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112"/>
    <n v="7.3463636363636367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130"/>
    <n v="4.5731034482758622E-2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55"/>
    <n v="0.85054545454545449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55"/>
    <n v="1.192982456140350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66"/>
    <n v="2.9602777777777778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114"/>
    <n v="0.84694915254237291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155"/>
    <n v="3.5578378378378379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207"/>
    <n v="3.8640909090909092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245"/>
    <n v="7.9223529411764702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573"/>
    <n v="1.3703393665158372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114"/>
    <n v="3.3820833333333336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93"/>
    <n v="1.0822784810126582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594"/>
    <n v="0.6075763962065331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24"/>
    <n v="0.2772549019607843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1681"/>
    <n v="2.283934426229508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52"/>
    <n v="0.21615194054500414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2"/>
    <n v="3.73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35"/>
    <n v="1.5492592592592593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140"/>
    <n v="3.2214999999999998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67"/>
    <n v="0.73957142857142855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92"/>
    <n v="8.641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015"/>
    <n v="1.432624584717608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742"/>
    <n v="0.40281762295081969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323"/>
    <n v="1.782238805970149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75"/>
    <n v="0.84930555555555554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2326"/>
    <n v="1.4593648334624323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381"/>
    <n v="1.5246153846153847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4405"/>
    <n v="0.67129542790152408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92"/>
    <n v="0.40307692307692305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480"/>
    <n v="2.1679032258064517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64"/>
    <n v="0.52117021276595743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226"/>
    <n v="4.995833333333333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64"/>
    <n v="0.87679487179487181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241"/>
    <n v="1.13173469387755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132"/>
    <n v="4.2654838709677421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5"/>
    <n v="0.77632653061224488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842"/>
    <n v="0.5249681077250176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2043"/>
    <n v="1.574676258992805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112"/>
    <n v="0.72939393939393937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139"/>
    <n v="0.60565789473684206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374"/>
    <n v="0.5679129129129129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1122"/>
    <n v="0.56542754275427543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58"/>
    <n v="10.4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425"/>
    <n v="1.3147878228782288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24"/>
    <n v="0.5897619047619047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x v="0"/>
    <n v="53"/>
    <n v="0.6927631578947368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74"/>
    <n v="1.736184210526315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18"/>
    <n v="0.20961538461538462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227"/>
    <n v="3.2757777777777779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708"/>
    <n v="0.1993278837420526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44"/>
    <n v="0.5174193548387097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20"/>
    <n v="2.6611538461538462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27"/>
    <n v="0.48095238095238096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55"/>
    <n v="0.8934920634920634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98"/>
    <n v="2.4511904761904764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200"/>
    <n v="0.667695035460992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52"/>
    <n v="0.47307881773399013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100"/>
    <n v="6.4947058823529416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249"/>
    <n v="1.59391252955082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135"/>
    <n v="0.66912087912087914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674"/>
    <n v="0.48529600000000001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396"/>
    <n v="1.1224279210925645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558"/>
    <n v="0.40992553191489361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890"/>
    <n v="1.2807106598984772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142"/>
    <n v="3.3204444444444445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2673"/>
    <n v="1.1283225108225108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163"/>
    <n v="2.16436363636363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1480"/>
    <n v="0.4819906976744186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15"/>
    <n v="0.79949999999999999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2220"/>
    <n v="1.0522553516819573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1606"/>
    <n v="3.2889978213507627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29"/>
    <n v="1.606111111111111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226"/>
    <n v="3.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2307"/>
    <n v="0.868079207920792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5419"/>
    <n v="3.7782071713147412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65"/>
    <n v="1.5080645161290323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965"/>
    <n v="1.5030119521912351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6"/>
    <n v="1.572857142857143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07"/>
    <n v="1.3998765432098765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134"/>
    <n v="3.2532258064516131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88"/>
    <n v="0.50777777777777777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98"/>
    <n v="1.6906818181818182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111"/>
    <n v="2.1292857142857144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x v="1"/>
    <n v="222"/>
    <n v="4.439444444444444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6212"/>
    <n v="1.859390243902439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98"/>
    <n v="6.58812499999999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48"/>
    <n v="0.4768421052631579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92"/>
    <n v="1.1478378378378378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149"/>
    <n v="4.7526666666666664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2431"/>
    <n v="3.86972972972973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303"/>
    <n v="1.89625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1"/>
    <n v="0.0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1467"/>
    <n v="0.918678051865907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75"/>
    <n v="0.34152777777777776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209"/>
    <n v="1.4040909090909091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120"/>
    <n v="0.89866666666666661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31"/>
    <n v="1.7796969696969698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64"/>
    <n v="1.436625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01"/>
    <n v="2.1527586206896552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11"/>
    <n v="2.271111111111111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128"/>
    <n v="2.750714285714285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600"/>
    <n v="1.443704883227176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2253"/>
    <n v="0.92745983935742971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249"/>
    <n v="7.226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5"/>
    <n v="0.1185106382978723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38"/>
    <n v="0.97642857142857142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36"/>
    <n v="2.3614754098360655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12"/>
    <n v="0.4506896551724137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4065"/>
    <n v="1.6238567493112948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46"/>
    <n v="2.5452631578947367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17"/>
    <n v="0.24063291139240506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2475"/>
    <n v="1.2374140625000001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76"/>
    <n v="1.0806666666666667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54"/>
    <n v="6.703333333333333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88"/>
    <n v="6.609285714285714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85"/>
    <n v="1.2246153846153847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70"/>
    <n v="1.5057731958762886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1684"/>
    <n v="0.78106590724165992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56"/>
    <n v="0.46947368421052632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30"/>
    <n v="3.008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838"/>
    <n v="0.6959861591695502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127"/>
    <n v="6.374545454545455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411"/>
    <n v="2.25339285714285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80"/>
    <n v="14.973000000000001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1000"/>
    <n v="0.37590225563909774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374"/>
    <n v="1.3236942675159236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71"/>
    <n v="1.312244897959183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203"/>
    <n v="1.676351351351351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1482"/>
    <n v="0.6198488664987406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113"/>
    <n v="2.6074999999999999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96"/>
    <n v="2.5258823529411765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106"/>
    <n v="0.7861538461538462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679"/>
    <n v="0.48404406999351912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498"/>
    <n v="2.5887500000000001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610"/>
    <n v="0.60548713235294116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180"/>
    <n v="3.036896551724138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27"/>
    <n v="1.1299999999999999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331"/>
    <n v="2.1737876614060259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113"/>
    <n v="9.2669230769230762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1220"/>
    <n v="0.33692229038854804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64"/>
    <n v="1.9672368421052631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0.0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64"/>
    <n v="10.21444444444444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336"/>
    <n v="2.816756756756756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37"/>
    <n v="0.24610000000000001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917"/>
    <n v="1.4314010067114094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95"/>
    <n v="1.4454411764705883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147"/>
    <n v="3.5912820512820511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86"/>
    <n v="1.864857142857142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83"/>
    <n v="5.9526666666666666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60"/>
    <n v="0.5921153846153846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296"/>
    <n v="0.14962780898876404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676"/>
    <n v="1.1995602605863191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361"/>
    <n v="2.6882978723404256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131"/>
    <n v="3.7687878787878786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126"/>
    <n v="7.2715789473684209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3304"/>
    <n v="0.87211757648470301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73"/>
    <n v="0.88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275"/>
    <n v="1.739387755102040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67"/>
    <n v="1.1761111111111111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154"/>
    <n v="2.149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782"/>
    <n v="1.4949667110519307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903"/>
    <n v="2.193399558498896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3387"/>
    <n v="0.64367690058479532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662"/>
    <n v="0.18622397298818233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94"/>
    <n v="3.6776923076923076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80"/>
    <n v="1.5990566037735849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774"/>
    <n v="0.386331853496115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672"/>
    <n v="0.51421511627906979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532"/>
    <n v="0.60334277620396604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55"/>
    <n v="3.2026936026936029E-2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533"/>
    <n v="1.5546875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2443"/>
    <n v="1.008597449908925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89"/>
    <n v="1.161818181818181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159"/>
    <n v="3.1077777777777778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940"/>
    <n v="0.89736683417085428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117"/>
    <n v="0.71272727272727276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58"/>
    <n v="3.2862318840579711E-2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50"/>
    <n v="2.617777777777778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115"/>
    <n v="0.96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326"/>
    <n v="0.20896851248642778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186"/>
    <n v="2.231636363636363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71"/>
    <n v="1.015909797822706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117"/>
    <n v="2.3003999999999998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70"/>
    <n v="1.35592592592592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35"/>
    <n v="1.2909999999999999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768"/>
    <n v="2.3651200000000001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51"/>
    <n v="0.17249999999999999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99"/>
    <n v="1.124939759036144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07"/>
    <n v="1.210215053763440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195"/>
    <n v="2.1987096774193549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0.0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1467"/>
    <n v="0.64166909620991253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3376"/>
    <n v="4.2306746987951804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5681"/>
    <n v="0.92984160506863778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1059"/>
    <n v="0.58756567425569173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1194"/>
    <n v="0.65022222222222226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379"/>
    <n v="0.73939560439560437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30"/>
    <n v="0.52666666666666662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41"/>
    <n v="2.209523809523809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821"/>
    <n v="1.0001150627615063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64"/>
    <n v="1.6231249999999999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5"/>
    <n v="0.7818181818181818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57"/>
    <n v="1.497377049180327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46"/>
    <n v="2.5325714285714285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396"/>
    <n v="1.0016943521594683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2506"/>
    <n v="1.219900442477876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244"/>
    <n v="1.371326530612244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146"/>
    <n v="4.155384615384615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955"/>
    <n v="0.3130913348946136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1267"/>
    <n v="4.24081545064377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67"/>
    <n v="2.9388623072833599E-2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5"/>
    <n v="0.1063265306122449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26"/>
    <n v="0.82874999999999999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561"/>
    <n v="1.630144777662874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48"/>
    <n v="8.9466666666666672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1130"/>
    <n v="0.2619150110375275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782"/>
    <n v="0.74834782608695649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2739"/>
    <n v="4.1647680412371137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210"/>
    <n v="0.9620833333333332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537"/>
    <n v="3.5771910112359548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2107"/>
    <n v="3.08457142857142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136"/>
    <n v="0.61802325581395345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3318"/>
    <n v="7.2232472324723247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86"/>
    <n v="0.6911764705882352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340"/>
    <n v="2.930555555555555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19"/>
    <n v="0.7179999999999999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886"/>
    <n v="0.31934684684684683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1442"/>
    <n v="2.298737541528239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5"/>
    <n v="0.3201219512195122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441"/>
    <n v="0.2352535284892838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24"/>
    <n v="0.68594594594594593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86"/>
    <n v="0.37952380952380954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243"/>
    <n v="0.1999295774647887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65"/>
    <n v="0.45636363636363636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26"/>
    <n v="1.2276056338028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524"/>
    <n v="3.61753164556962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100"/>
    <n v="0.63146341463414635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1989"/>
    <n v="2.9820475319926874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168"/>
    <n v="9.5585443037974685E-2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13"/>
    <n v="0.5377777777777778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1"/>
    <n v="0.0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157"/>
    <n v="6.811904761904761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82"/>
    <n v="0.78831325301204824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4498"/>
    <n v="1.3440792216817234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40"/>
    <n v="3.372E-2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80"/>
    <n v="4.3184615384615386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57"/>
    <n v="0.3884444444444444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3"/>
    <n v="4.2569999999999997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2053"/>
    <n v="1.0112239715591671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808"/>
    <n v="0.21188688946015424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226"/>
    <n v="0.67425531914893622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1625"/>
    <n v="0.949233716475095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68"/>
    <n v="1.5185185185185186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4289"/>
    <n v="1.951638225255972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65"/>
    <n v="10.23142857142857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143"/>
    <n v="3.8418367346938778E-2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815"/>
    <n v="1.5507066557107643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934"/>
    <n v="0.44753477588871715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397"/>
    <n v="2.1594736842105262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1539"/>
    <n v="3.3212709832134291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17"/>
    <n v="8.4430379746835441E-2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2179"/>
    <n v="0.9862551440329218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38"/>
    <n v="1.3797916666666667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1"/>
    <n v="0.93810996563573879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3594"/>
    <n v="4.0363930885529156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5880"/>
    <n v="2.6017404129793511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112"/>
    <n v="3.666333333333333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943"/>
    <n v="1.687208538587849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2468"/>
    <n v="1.1990717911530093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2551"/>
    <n v="1.936892523364486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101"/>
    <n v="4.201666666666667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67"/>
    <n v="0.76708333333333334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92"/>
    <n v="1.7126470588235294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62"/>
    <n v="1.578947368421052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49"/>
    <n v="1.0908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92"/>
    <n v="0.4173255813953488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57"/>
    <n v="0.10944303797468355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329"/>
    <n v="1.59376344086021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97"/>
    <n v="4.2241666666666671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41"/>
    <n v="0.97718749999999999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1784"/>
    <n v="4.1878911564625847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684"/>
    <n v="1.0191632047477746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250"/>
    <n v="1.277261904761904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238"/>
    <n v="4.452173913043478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3"/>
    <n v="5.697142857142857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214"/>
    <n v="5.0934482758620687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222"/>
    <n v="3.255333333333333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1884"/>
    <n v="9.3261616161616168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18"/>
    <n v="2.1133870967741935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6465"/>
    <n v="2.7332520325203253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1"/>
    <n v="0.0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101"/>
    <n v="0.54084507042253516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59"/>
    <n v="6.262999999999999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1335"/>
    <n v="0.8902139917695473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88"/>
    <n v="1.848913043478260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697"/>
    <n v="1.2016770186335404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x v="0"/>
    <n v="15"/>
    <n v="0.23390243902439026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92"/>
    <n v="1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186"/>
    <n v="2.6848000000000001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138"/>
    <n v="5.974999999999999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261"/>
    <n v="1.5769841269841269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454"/>
    <n v="0.31201660735468567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107"/>
    <n v="3.134117647058823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199"/>
    <n v="3.7089655172413791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5512"/>
    <n v="3.6266447368421053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86"/>
    <n v="1.2308163265306122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3182"/>
    <n v="0.76766756032171579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768"/>
    <n v="2.336201298701298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48"/>
    <n v="1.805333333333333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87"/>
    <n v="2.5262857142857142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1890"/>
    <n v="0.2717653824036802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61"/>
    <n v="1.2706571242680547E-2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1894"/>
    <n v="3.040097847358121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282"/>
    <n v="1.372307692307692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15"/>
    <n v="0.3220833333333333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116"/>
    <n v="2.4151282051282053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133"/>
    <n v="0.96799999999999997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83"/>
    <n v="10.664285714285715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91"/>
    <n v="3.258888888888888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546"/>
    <n v="1.70700000000000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393"/>
    <n v="5.8144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2062"/>
    <n v="0.91520972644376897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33"/>
    <n v="1.0804761904761904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29"/>
    <n v="0.18728395061728395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132"/>
    <n v="0.8319387755102041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254"/>
    <n v="7.0633333333333335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184"/>
    <n v="0.17446030330062445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176"/>
    <n v="2.0973015873015872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137"/>
    <n v="0.9778571428571428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337"/>
    <n v="16.842500000000001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908"/>
    <n v="0.5440213523131672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107"/>
    <n v="4.5661111111111108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10"/>
    <n v="9.8219178082191785E-2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32"/>
    <n v="0.16384615384615384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83"/>
    <n v="13.396666666666667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1910"/>
    <n v="0.35650077760497667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38"/>
    <n v="0.54950819672131146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104"/>
    <n v="0.94236111111111109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72"/>
    <n v="1.4391428571428571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49"/>
    <n v="0.51421052631578945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1"/>
    <n v="0.0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295"/>
    <n v="13.446666666666667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245"/>
    <n v="0.31844940867279897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32"/>
    <n v="0.82617647058823529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142"/>
    <n v="5.461428571428571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85"/>
    <n v="2.8621428571428571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"/>
    <n v="7.9076923076923072E-2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659"/>
    <n v="1.3213677811550153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803"/>
    <n v="0.74077834179357027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75"/>
    <n v="0.75292682926829269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16"/>
    <n v="0.20333333333333334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121"/>
    <n v="2.0336507936507937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742"/>
    <n v="3.1022842639593908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223"/>
    <n v="3.9531818181818181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133"/>
    <n v="2.9471428571428571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1"/>
    <n v="0.3389473684210526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108"/>
    <n v="0.66677083333333331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30"/>
    <n v="0.19227272727272726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17"/>
    <n v="0.15842105263157893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64"/>
    <n v="0.3870238095238095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80"/>
    <n v="9.5876777251184833E-2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2468"/>
    <n v="0.94144366197183094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5168"/>
    <n v="1.6656234096692113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26"/>
    <n v="0.24134831460674158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307"/>
    <n v="1.6405633802816901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73"/>
    <n v="0.90723076923076929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128"/>
    <n v="0.46194444444444444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3"/>
    <n v="0.38538461538461538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2441"/>
    <n v="1.335623100303951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211"/>
    <n v="0.22896588486140726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385"/>
    <n v="1.8495548961424333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190"/>
    <n v="4.4372727272727275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470"/>
    <n v="1.99980676328502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253"/>
    <n v="1.239583333333333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113"/>
    <n v="1.8661329305135952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2283"/>
    <n v="1.1428538550057536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1072"/>
    <n v="0.97032531824611035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095"/>
    <n v="1.2281904761904763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690"/>
    <n v="1.7914326647564469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1297"/>
    <n v="0.79951577402787966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393"/>
    <n v="0.94242587601078165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1257"/>
    <n v="0.8466929133858267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328"/>
    <n v="0.66521920668058454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147"/>
    <n v="0.5392222222222222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830"/>
    <n v="0.4198329959514169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331"/>
    <n v="0.1469479695431472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25"/>
    <n v="0.3447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91"/>
    <n v="14.007777777777777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3483"/>
    <n v="0.7177035175879397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923"/>
    <n v="0.5307411504424778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1"/>
    <n v="0.0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2013"/>
    <n v="1.2770715249662619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33"/>
    <n v="0.34892857142857142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1703"/>
    <n v="4.10598214285714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80"/>
    <n v="1.2373770491803278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86"/>
    <n v="0.58973684210526311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40"/>
    <n v="0.36892473118279567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41"/>
    <n v="1.849130434782608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23"/>
    <n v="0.1181443298969072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187"/>
    <n v="2.9870000000000001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875"/>
    <n v="2.263517587939698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88"/>
    <n v="1.7356363636363636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191"/>
    <n v="3.7175675675675675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39"/>
    <n v="1.601923076923077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86"/>
    <n v="16.16333333333333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112"/>
    <n v="7.3343749999999996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101"/>
    <n v="5.921111111111111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75"/>
    <n v="0.18888888888888888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06"/>
    <n v="2.7680769230769231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154"/>
    <n v="2.730185185185185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5966"/>
    <n v="1.593633125556545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2176"/>
    <n v="0.67869978858350954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69"/>
    <n v="15.915555555555555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2106"/>
    <n v="7.3018222222222224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441"/>
    <n v="0.13185782556750297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25"/>
    <n v="0.54777777777777781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131"/>
    <n v="3.6102941176470589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127"/>
    <n v="0.10257545271629778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355"/>
    <n v="0.13962962962962963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4"/>
    <n v="0.404444444444444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84"/>
    <n v="1.6032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55"/>
    <n v="1.839433962264150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67"/>
    <n v="0.637692307692307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189"/>
    <n v="2.253809523809523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4799"/>
    <n v="1.720096153846153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137"/>
    <n v="1.4616709511568124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1068"/>
    <n v="0.76423616236162362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424"/>
    <n v="0.39261467889908258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145"/>
    <n v="0.11270034843205574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152"/>
    <n v="1.22110843373493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50"/>
    <n v="1.8654166666666667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151"/>
    <n v="7.27317880794702E-2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1608"/>
    <n v="0.65642371234207963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3059"/>
    <n v="2.289617834394904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34"/>
    <n v="4.6937499999999996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220"/>
    <n v="1.3011267605633803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604"/>
    <n v="1.6705422993492407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454"/>
    <n v="1.73864197530864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123"/>
    <n v="7.177647058823529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941"/>
    <n v="0.6385097636176773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1"/>
    <n v="0.0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299"/>
    <n v="15.302222222222222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40"/>
    <n v="0.40356164383561643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3015"/>
    <n v="0.86220633299284988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2237"/>
    <n v="3.1558486707566464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435"/>
    <n v="0.8961824324324324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645"/>
    <n v="1.8214503816793892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484"/>
    <n v="3.558823529411764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54"/>
    <n v="1.3183695652173912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714"/>
    <n v="0.46315634218289087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1111"/>
    <n v="0.36132726089785294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82"/>
    <n v="1.046282051282051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134"/>
    <n v="6.688571428571428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1089"/>
    <n v="0.62072823218997364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5497"/>
    <n v="0.8469978746014877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418"/>
    <n v="0.11059030837004405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1439"/>
    <n v="0.43838781575037145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15"/>
    <n v="0.55470588235294116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1999"/>
    <n v="0.57399511301160655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5203"/>
    <n v="1.234349736379613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94"/>
    <n v="1.284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118"/>
    <n v="0.63989361702127656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205"/>
    <n v="1.2729885057471264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162"/>
    <n v="0.10638024357239513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83"/>
    <n v="0.40470588235294119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92"/>
    <n v="2.87666666666666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219"/>
    <n v="5.7294444444444448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2526"/>
    <n v="1.1290429799426933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747"/>
    <n v="0.46387573964497042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2138"/>
    <n v="0.9067591623036649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84"/>
    <n v="0.67740740740740746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94"/>
    <n v="1.924901960784313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91"/>
    <n v="0.82714285714285718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792"/>
    <n v="0.54163920922570019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10"/>
    <n v="0.16722222222222222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713"/>
    <n v="1.168766404199475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249"/>
    <n v="10.521538461538462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92"/>
    <n v="1.2307407407407407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247"/>
    <n v="1.78638554216867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2293"/>
    <n v="3.552816901408450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3131"/>
    <n v="1.619063414634146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32"/>
    <n v="0.24914285714285714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43"/>
    <n v="1.9872222222222222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90"/>
    <n v="0.347526881720430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296"/>
    <n v="1.7641935483870967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170"/>
    <n v="5.1138095238095236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186"/>
    <n v="0.82044117647058823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439"/>
    <n v="0.24326030927835052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605"/>
    <n v="0.50482758620689661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86"/>
    <n v="9.67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1"/>
    <n v="0.0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6286"/>
    <n v="1.2284501347708894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31"/>
    <n v="0.63437500000000002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1181"/>
    <n v="0.56331688596491225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39"/>
    <n v="0.44074999999999998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3727"/>
    <n v="1.1837253218884121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605"/>
    <n v="1.041243169398907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46"/>
    <n v="0.26640000000000003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2120"/>
    <n v="3.5120118343195266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105"/>
    <n v="0.9006349206349206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50"/>
    <n v="1.7162500000000001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2080"/>
    <n v="1.410465587044534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535"/>
    <n v="0.3057944915254237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2105"/>
    <n v="1.0816455696202532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2436"/>
    <n v="1.3345505617977529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80"/>
    <n v="1.8785106382978722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42"/>
    <n v="3.3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139"/>
    <n v="5.7521428571428572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16"/>
    <n v="0.40500000000000003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59"/>
    <n v="1.8442857142857143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381"/>
    <n v="2.8580555555555556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194"/>
    <n v="3.19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575"/>
    <n v="0.39234070221066319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06"/>
    <n v="1.7814000000000001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142"/>
    <n v="3.6515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211"/>
    <n v="1.1394594594594594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1120"/>
    <n v="0.29828720626631855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113"/>
    <n v="0.5427058823529411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756"/>
    <n v="2.363415697674418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173"/>
    <n v="5.1291666666666664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87"/>
    <n v="1.0065116279069768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1538"/>
    <n v="0.8134842319430315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9"/>
    <n v="0.16404761904761905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554"/>
    <n v="0.52774617067833696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1572"/>
    <n v="2.6020608108108108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648"/>
    <n v="0.30732891832229581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21"/>
    <n v="0.1350000000000000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2346"/>
    <n v="1.786255666364460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115"/>
    <n v="2.2005660377358489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85"/>
    <n v="1.015108695652174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44"/>
    <n v="1.915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2443"/>
    <n v="3.0534683098591549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595"/>
    <n v="0.2399528795811518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64"/>
    <n v="7.2377777777777776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268"/>
    <n v="5.4736000000000002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195"/>
    <n v="4.1449999999999996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54"/>
    <n v="9.0696409140369975E-3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120"/>
    <n v="0.3417346938775510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579"/>
    <n v="0.239488107549121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2072"/>
    <n v="0.48072649572649573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1796"/>
    <n v="0.70145182291666663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186"/>
    <n v="5.299230769230769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460"/>
    <n v="1.8032549019607844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62"/>
    <n v="0.9232000000000000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347"/>
    <n v="0.13901001112347053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2528"/>
    <n v="9.2707777777777771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19"/>
    <n v="0.39857142857142858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3657"/>
    <n v="1.1222929936305732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1258"/>
    <n v="0.7092581602373887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31"/>
    <n v="1.1908974358974358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362"/>
    <n v="0.24017591339648173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239"/>
    <n v="1.3931868131868133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5"/>
    <n v="0.39277108433734942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528"/>
    <n v="0.2243907714491708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x v="0"/>
    <n v="133"/>
    <n v="0.55779069767441858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846"/>
    <n v="0.42523125996810207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78"/>
    <n v="1.1200000000000001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10"/>
    <n v="7.0681818181818179E-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773"/>
    <n v="1.0174563871693867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32"/>
    <n v="4.2575000000000003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369"/>
    <n v="1.455394736842105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191"/>
    <n v="0.32453465346534655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89"/>
    <n v="7.00333333333333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1979"/>
    <n v="0.8390486039296793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63"/>
    <n v="0.8419047619047619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47"/>
    <n v="1.5595180722891566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6080"/>
    <n v="0.99619450317124736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"/>
    <n v="0.80300000000000005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9"/>
    <n v="0.11254901960784314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1784"/>
    <n v="0.91740952380952379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3640"/>
    <n v="0.9552115693626138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126"/>
    <n v="5.028749999999999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2218"/>
    <n v="1.5924394463667819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243"/>
    <n v="0.15022446689113356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202"/>
    <n v="4.820384615384615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40"/>
    <n v="1.4996938775510205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052"/>
    <n v="1.1722156398104266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1296"/>
    <n v="0.3769596827495043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7"/>
    <n v="0.72653061224489801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47"/>
    <n v="2.6598113207547169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395"/>
    <n v="0.24205617977528091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49"/>
    <n v="2.5064935064935064E-2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80"/>
    <n v="0.1632979976442874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84"/>
    <n v="2.765000000000000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2690"/>
    <n v="0.88803571428571426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88"/>
    <n v="1.6357142857142857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156"/>
    <n v="9.69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985"/>
    <n v="2.7091376701966716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762"/>
    <n v="2.8421355932203389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1"/>
    <n v="0.0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2779"/>
    <n v="0.58632981676846196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92"/>
    <n v="0.98511111111111116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1028"/>
    <n v="0.43975381008206332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554"/>
    <n v="1.5166315789473683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135"/>
    <n v="2.2363492063492063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122"/>
    <n v="2.3975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221"/>
    <n v="1.9933333333333334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26"/>
    <n v="1.373448275862069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22"/>
    <n v="1.00969610636277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3177"/>
    <n v="7.9416000000000002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198"/>
    <n v="3.6970000000000001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26"/>
    <n v="0.1281818181818181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85"/>
    <n v="1.3802702702702703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1790"/>
    <n v="0.83813278008298753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3596"/>
    <n v="2.0460063224446787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37"/>
    <n v="0.44344086021505374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44"/>
    <n v="2.1860294117647059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5180"/>
    <n v="1.8603314917127072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589"/>
    <n v="2.3733830845771142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2725"/>
    <n v="3.056538461538461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35"/>
    <n v="0.94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94"/>
    <n v="0.5440000000000000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300"/>
    <n v="1.1188059701492536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144"/>
    <n v="3.691481481481481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558"/>
    <n v="0.6293037214885954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64"/>
    <n v="0.6492783505154639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37"/>
    <n v="0.18853658536585366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245"/>
    <n v="0.1675440414507772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87"/>
    <n v="1.011129032258064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116"/>
    <n v="3.4150228310502282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71"/>
    <n v="0.6401666666666666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42"/>
    <n v="0.5208045977011494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909"/>
    <n v="3.224021164021164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613"/>
    <n v="1.1950810185185186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36"/>
    <n v="1.467977528089887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130"/>
    <n v="9.5057142857142853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156"/>
    <n v="0.72893617021276591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1368"/>
    <n v="0.7900824873096447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102"/>
    <n v="0.6472151898734177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6"/>
    <n v="0.82028169014084507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2"/>
    <n v="10.376666666666667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253"/>
    <n v="0.12910076530612244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4006"/>
    <n v="1.5484210526315789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157"/>
    <n v="7.0991735537190084E-2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1629"/>
    <n v="2.0852773826458035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183"/>
    <n v="0.99683544303797467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188"/>
    <n v="2.0159756097560977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2409"/>
    <n v="1.6209032258064515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82"/>
    <n v="3.6436208125445471E-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1"/>
    <n v="0.0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194"/>
    <n v="2.066349206349206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140"/>
    <n v="1.2823628691983122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02"/>
    <n v="1.1966037735849056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2857"/>
    <n v="1.7073055242390078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07"/>
    <n v="1.8721212121212121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60"/>
    <n v="1.8838235294117647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2230"/>
    <n v="1.312986918604651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316"/>
    <n v="2.839743589743589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17"/>
    <n v="1.2041999999999999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6406"/>
    <n v="4.1905607476635511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15"/>
    <n v="0.13853658536585367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92"/>
    <n v="1.394354838709677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26"/>
    <n v="1.74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723"/>
    <n v="1.5549056603773586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70"/>
    <n v="1.704470588235294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238"/>
    <n v="1.8951562500000001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55"/>
    <n v="2.497142857142857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1198"/>
    <n v="0.48860523665659616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648"/>
    <n v="0.2846197039305768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128"/>
    <n v="2.680232558139534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2144"/>
    <n v="6.1980078125000002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64"/>
    <n v="3.1301587301587303E-2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2693"/>
    <n v="1.5992152704135738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432"/>
    <n v="2.793921568627451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62"/>
    <n v="0.77373333333333338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189"/>
    <n v="2.0632812500000002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154"/>
    <n v="6.9424999999999999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96"/>
    <n v="1.5178947368421052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750"/>
    <n v="0.64582072176949945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87"/>
    <n v="0.62873684210526315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063"/>
    <n v="3.1039864864864866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278"/>
    <n v="0.42859916782246882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105"/>
    <n v="0.83119402985074631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1658"/>
    <n v="0.78531302876480547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2266"/>
    <n v="1.1409352517985611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2604"/>
    <n v="0.64537683358624176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65"/>
    <n v="0.79411764705882348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94"/>
    <n v="0.1141911764705882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45"/>
    <n v="0.56186046511627907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257"/>
    <n v="0.1650166944908180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94"/>
    <n v="1.1996808510638297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29"/>
    <n v="1.454565217391304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375"/>
    <n v="2.213825503355704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2928"/>
    <n v="0.48396694214876035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4697"/>
    <n v="0.9291150442477875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2915"/>
    <n v="0.88599797365754818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18"/>
    <n v="0.4139999999999999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723"/>
    <n v="0.63056795131845844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602"/>
    <n v="0.48482333607230893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1"/>
    <n v="0.0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3868"/>
    <n v="0.88479410269445857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409"/>
    <n v="1.2684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4"/>
    <n v="23.38833333333333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3016"/>
    <n v="5.083885714285714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264"/>
    <n v="1.9147826086956521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504"/>
    <n v="0.42127533783783783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14"/>
    <n v="8.2400000000000001E-2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390"/>
    <n v="0.60064638783269964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750"/>
    <n v="0.47232808616404309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77"/>
    <n v="0.8173626373626373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752"/>
    <n v="0.54187265917603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131"/>
    <n v="0.97868131868131869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87"/>
    <n v="0.7723999999999999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1063"/>
    <n v="0.33464735516372796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72"/>
    <n v="2.3958823529411766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25"/>
    <n v="0.64032258064516134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419"/>
    <n v="1.7615942028985507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76"/>
    <n v="0.2033818181818181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1621"/>
    <n v="3.5864754098360656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1101"/>
    <n v="4.6885802469135802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073"/>
    <n v="1.220563524590164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4428"/>
    <n v="0.55931783729156137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58"/>
    <n v="0.4366071428571428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1218"/>
    <n v="0.3353837141183362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331"/>
    <n v="1.2297938144329896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170"/>
    <n v="1.8974959871589085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111"/>
    <n v="0.83622641509433959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215"/>
    <n v="0.17968844221105529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363"/>
    <n v="10.36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2955"/>
    <n v="0.97405219780219776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1657"/>
    <n v="0.86386203150461705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03"/>
    <n v="1.5016666666666667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147"/>
    <n v="3.5843478260869563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110"/>
    <n v="5.4285714285714288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926"/>
    <n v="0.67500714285714281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34"/>
    <n v="1.9174666666666667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269"/>
    <n v="9.32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175"/>
    <n v="4.2927586206896553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69"/>
    <n v="1.0065753424657535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190"/>
    <n v="2.266111111111111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237"/>
    <n v="1.4238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77"/>
    <n v="0.9063333333333333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1748"/>
    <n v="0.6396674057649667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79"/>
    <n v="0.84131868131868137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96"/>
    <n v="1.3393478260869565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889"/>
    <n v="0.5904204753199269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7295"/>
    <n v="1.528006206361520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2893"/>
    <n v="4.466912114014252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56"/>
    <n v="0.8439189189189189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1"/>
    <n v="0.0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820"/>
    <n v="1.750269230769230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83"/>
    <n v="0.54137931034482756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2038"/>
    <n v="3.118738170347003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16"/>
    <n v="1.2278160919540231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2025"/>
    <n v="0.99026517383618151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345"/>
    <n v="1.278468634686347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68"/>
    <n v="1.5861643835616439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137"/>
    <n v="7.07058823529411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86"/>
    <n v="1.423877551020408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25"/>
    <n v="1.478604651162790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14"/>
    <n v="0.20322580645161289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202"/>
    <n v="18.40625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03"/>
    <n v="1.6194202898550725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1785"/>
    <n v="4.7282077922077921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656"/>
    <n v="0.24466101694915254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157"/>
    <n v="5.1764999999999999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555"/>
    <n v="2.4764285714285714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297"/>
    <n v="1.002048192771084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23"/>
    <n v="1.5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8"/>
    <n v="0.3709195402298850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60"/>
    <n v="4.3923948220064728E-2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3036"/>
    <n v="1.56507216494845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144"/>
    <n v="2.70408163265306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21"/>
    <n v="1.3405952380952382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1596"/>
    <n v="0.50398033126293995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524"/>
    <n v="0.88815837937384901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81"/>
    <n v="1.65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10"/>
    <n v="0.17499999999999999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22"/>
    <n v="1.8566071428571429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1071"/>
    <n v="4.126631944444444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219"/>
    <n v="0.902499999999999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1121"/>
    <n v="0.91984615384615387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980"/>
    <n v="5.2700632911392402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536"/>
    <n v="3.191428571428571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1991"/>
    <n v="3.5418867924528303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29"/>
    <n v="0.32896103896103895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80"/>
    <n v="1.358918918918919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15"/>
    <n v="2.0843373493975904E-2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191"/>
    <n v="0.6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16"/>
    <n v="0.30037735849056602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30"/>
    <n v="11.791666666666666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22"/>
    <n v="11.260833333333334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7"/>
    <n v="0.1292307692307692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140"/>
    <n v="7.12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34"/>
    <n v="0.30304347826086958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3388"/>
    <n v="2.1250896057347672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80"/>
    <n v="2.288571428571428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614"/>
    <n v="0.3495997947665469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366"/>
    <n v="1.5729069767441861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0.0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70"/>
    <n v="2.3230555555555554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114"/>
    <n v="0.92448275862068963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137"/>
    <n v="2.567021276595744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3205"/>
    <n v="1.6847017045454546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288"/>
    <n v="1.665777777777777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148"/>
    <n v="7.7207692307692311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114"/>
    <n v="4.0685714285714285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1518"/>
    <n v="5.642060810810811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1274"/>
    <n v="0.6842686567164179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210"/>
    <n v="0.34351966873706002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166"/>
    <n v="6.554545454545454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00"/>
    <n v="1.7725714285714285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235"/>
    <n v="1.1317857142857144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148"/>
    <n v="7.281818181818182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198"/>
    <n v="2.0833333333333335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248"/>
    <n v="0.31171232876712329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13"/>
    <n v="0.569670781893004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150"/>
    <n v="2.31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3410"/>
    <n v="0.86867834394904464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16"/>
    <n v="2.7074418604651163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26"/>
    <n v="0.49446428571428569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5139"/>
    <n v="1.133596256684491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2353"/>
    <n v="1.9055555555555554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78"/>
    <n v="1.35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10"/>
    <n v="0.10297872340425532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2201"/>
    <n v="0.6554422382671479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676"/>
    <n v="0.49026652452025588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174"/>
    <n v="7.8792307692307695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831"/>
    <n v="0.80306347746090156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64"/>
    <n v="1.0629411764705883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56"/>
    <n v="0.50735632183908042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161"/>
    <n v="2.1531372549019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38"/>
    <n v="1.4122972972972974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3308"/>
    <n v="1.153374578177727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27"/>
    <n v="1.9311940298507462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207"/>
    <n v="7.2973333333333334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859"/>
    <n v="0.9966339869281045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31"/>
    <n v="0.8816666666666667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45"/>
    <n v="0.3723333333333333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1113"/>
    <n v="0.3054007530930608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6"/>
    <n v="0.25714285714285712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7"/>
    <n v="0.3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81"/>
    <n v="11.859090909090909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10"/>
    <n v="1.2539393939393939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31"/>
    <n v="0.14394366197183098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78"/>
    <n v="0.54807692307692313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85"/>
    <n v="1.0963157894736841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21"/>
    <n v="1.8847058823529412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1225"/>
    <n v="0.87008284023668636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1"/>
    <n v="0.0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106"/>
    <n v="2.0291304347826089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42"/>
    <n v="1.970322580645161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233"/>
    <n v="1.07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18"/>
    <n v="2.6873076923076922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67"/>
    <n v="0.50845360824742269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76"/>
    <n v="11.802857142857142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43"/>
    <n v="2.64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19"/>
    <n v="0.30442307692307691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2108"/>
    <n v="0.62880681818181816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221"/>
    <n v="1.9312499999999999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679"/>
    <n v="0.77102702702702708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805"/>
    <n v="2.255276381909547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68"/>
    <n v="2.394062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36"/>
    <n v="0.921875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83"/>
    <n v="1.302333333333333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133"/>
    <n v="6.1521739130434785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2489"/>
    <n v="3.68795321637426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69"/>
    <n v="10.948571428571428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47"/>
    <n v="0.50662921348314605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279"/>
    <n v="8.0060000000000002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10"/>
    <n v="2.9128571428571428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2100"/>
    <n v="3.4996666666666667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252"/>
    <n v="3.570731707317073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280"/>
    <n v="1.2648941176470587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157"/>
    <n v="3.8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194"/>
    <n v="4.5703571428571426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82"/>
    <n v="2.6669565217391304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70"/>
    <n v="0.69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154"/>
    <n v="0.51343749999999999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22"/>
    <n v="1.1710526315789473E-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4233"/>
    <n v="1.089773429454171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1297"/>
    <n v="3.1517592592592591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65"/>
    <n v="1.5769117647058823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19"/>
    <n v="1.5380821917808218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1758"/>
    <n v="0.89738979118329465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94"/>
    <n v="0.7513580246913580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1797"/>
    <n v="8.5288135593220336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261"/>
    <n v="1.389062500000000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57"/>
    <n v="1.9018181818181819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3533"/>
    <n v="1.0024333619948409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55"/>
    <n v="1.4275824175824177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132"/>
    <n v="5.6313333333333331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3"/>
    <n v="0.30715909090909088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4"/>
    <n v="0.99397727272727276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354"/>
    <n v="1.97549356223175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48"/>
    <n v="5.08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110"/>
    <n v="2.3774468085106384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172"/>
    <n v="3.3846875000000001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307"/>
    <n v="1.3308955223880596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0.0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160"/>
    <n v="2.0779999999999998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31"/>
    <n v="0.51122448979591839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1467"/>
    <n v="6.5205847953216374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2662"/>
    <n v="1.1363099415204678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452"/>
    <n v="1.0237606837606839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158"/>
    <n v="3.5658333333333334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225"/>
    <n v="1.3986792452830188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35"/>
    <n v="0.69450000000000001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63"/>
    <n v="0.35534246575342465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65"/>
    <n v="2.5165000000000002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63"/>
    <n v="1.0587500000000001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85"/>
    <n v="1.8742857142857143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217"/>
    <n v="3.8678571428571429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150"/>
    <n v="3.4707142857142856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3272"/>
    <n v="1.8582098765432098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898"/>
    <n v="0.4324124726477023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300"/>
    <n v="1.62437499999999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26"/>
    <n v="1.8484285714285715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526"/>
    <n v="0.23703520691785052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121"/>
    <n v="0.89870129870129867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320"/>
    <n v="2.726041958041958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81"/>
    <n v="1.7004255319148935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7"/>
    <n v="1.8828503562945369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4358"/>
    <n v="3.4693532338308457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7"/>
    <n v="0.6917721518987342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57"/>
    <n v="0.2543373493975903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1229"/>
    <n v="0.77400977995110021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12"/>
    <n v="0.3748148148148148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3"/>
    <n v="5.437999999999999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414"/>
    <n v="2.2852189349112426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452"/>
    <n v="0.38948339483394834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80"/>
    <n v="3.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193"/>
    <n v="2.379117647058823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1886"/>
    <n v="0.64036299765807958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52"/>
    <n v="1.1827777777777777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1825"/>
    <n v="0.84824037184594958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31"/>
    <n v="0.2934615384615384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90"/>
    <n v="2.0989655172413793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22"/>
    <n v="1.697857142857143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470"/>
    <n v="1.1595907738095239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165"/>
    <n v="2.5859999999999999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182"/>
    <n v="2.305833333333333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99"/>
    <n v="1.2821428571428573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56"/>
    <n v="1.8870588235294117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107"/>
    <n v="6.9511889862327911E-2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1460"/>
    <n v="7.744343434343434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27"/>
    <n v="0.2769318181818181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1221"/>
    <n v="0.5247962032384142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123"/>
    <n v="4.0709677419354842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1"/>
    <n v="0.0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59"/>
    <n v="1.5617857142857143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110"/>
    <n v="2.524285714285714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4"/>
    <n v="1.729268292682927E-2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6"/>
    <n v="0.12230769230769231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236"/>
    <n v="1.6398734177215191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91"/>
    <n v="1.6298181818181818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41"/>
    <n v="0.20252747252747252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934"/>
    <n v="3.1924083769633507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80"/>
    <n v="4.7894444444444444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296"/>
    <n v="0.1955663430420712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462"/>
    <n v="1.9894827586206896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179"/>
    <n v="7.95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523"/>
    <n v="0.5062108262108262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141"/>
    <n v="0.5743749999999999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866"/>
    <n v="1.5562827640984909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52"/>
    <n v="0.36297297297297298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27"/>
    <n v="0.58250000000000002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156"/>
    <n v="2.373947368421052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225"/>
    <n v="0.58750000000000002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255"/>
    <n v="1.825660377358490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38"/>
    <n v="7.5436408977556111E-3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2261"/>
    <n v="1.759533073929961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40"/>
    <n v="2.3788235294117648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2289"/>
    <n v="4.8805076142131982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65"/>
    <n v="2.2406666666666668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15"/>
    <n v="0.1812643678160919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37"/>
    <n v="0.45847222222222223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3777"/>
    <n v="1.1731541218637993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184"/>
    <n v="2.173090909090909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85"/>
    <n v="1.122857142857142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112"/>
    <n v="0.72518987341772156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144"/>
    <n v="2.1230434782608696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1902"/>
    <n v="2.3974657534246577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05"/>
    <n v="1.8193548387096774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32"/>
    <n v="1.6413114754098361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21"/>
    <n v="1.6375968992248063E-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976"/>
    <n v="0.49643859649122807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96"/>
    <n v="1.0970652173913042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67"/>
    <n v="0.4921794871794871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66"/>
    <n v="0.62232323232323228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78"/>
    <n v="0.1305813953488372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67"/>
    <n v="0.646354166666666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14"/>
    <n v="1.5958666666666668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263"/>
    <n v="0.8142000000000000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1691"/>
    <n v="0.32444767441860467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181"/>
    <n v="9.9141184124918666E-2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13"/>
    <n v="0.2669444444444444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160"/>
    <n v="0.62957446808510642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203"/>
    <n v="1.6135593220338984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1"/>
    <n v="0.0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559"/>
    <n v="10.969379310344827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2266"/>
    <n v="0.7009415807560137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21"/>
    <n v="0.6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1548"/>
    <n v="3.670985915492957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80"/>
    <n v="11.09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830"/>
    <n v="0.19028784648187633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31"/>
    <n v="1.2687755102040816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112"/>
    <n v="7.3463636363636367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130"/>
    <n v="4.5731034482758622E-2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55"/>
    <n v="0.85054545454545449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55"/>
    <n v="1.192982456140350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66"/>
    <n v="2.9602777777777778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114"/>
    <n v="0.84694915254237291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155"/>
    <n v="3.5578378378378379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207"/>
    <n v="3.8640909090909092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245"/>
    <n v="7.9223529411764702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573"/>
    <n v="1.3703393665158372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114"/>
    <n v="3.3820833333333336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93"/>
    <n v="1.0822784810126582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594"/>
    <n v="0.6075763962065331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24"/>
    <n v="0.2772549019607843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1681"/>
    <n v="2.283934426229508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252"/>
    <n v="0.21615194054500414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2"/>
    <n v="3.73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35"/>
    <n v="1.5492592592592593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140"/>
    <n v="3.2214999999999998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67"/>
    <n v="0.73957142857142855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92"/>
    <n v="8.641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015"/>
    <n v="1.432624584717608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742"/>
    <n v="0.40281762295081969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323"/>
    <n v="1.782238805970149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75"/>
    <n v="0.84930555555555554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2326"/>
    <n v="1.4593648334624323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381"/>
    <n v="1.5246153846153847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4405"/>
    <n v="0.67129542790152408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92"/>
    <n v="0.40307692307692305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480"/>
    <n v="2.1679032258064517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64"/>
    <n v="0.52117021276595743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226"/>
    <n v="4.995833333333333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64"/>
    <n v="0.87679487179487181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241"/>
    <n v="1.13173469387755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132"/>
    <n v="4.2654838709677421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75"/>
    <n v="0.77632653061224488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842"/>
    <n v="0.5249681077250176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2043"/>
    <n v="1.574676258992805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112"/>
    <n v="0.72939393939393937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139"/>
    <n v="0.60565789473684206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374"/>
    <n v="0.5679129129129129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1122"/>
    <n v="0.56542754275427543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11644-B56D-4E49-B641-00133A5087D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9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17C58-E420-4CBC-9CDC-AE579ECF794A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9" showAll="0"/>
    <pivotField showAll="0"/>
    <pivotField showAll="0"/>
    <pivotField showAll="0"/>
    <pivotField showAll="0"/>
    <pivotField numFmtId="14" showAll="0" sortType="descending" countASubtotal="1">
      <items count="880">
        <item x="575"/>
        <item x="786"/>
        <item x="723"/>
        <item x="509"/>
        <item x="856"/>
        <item x="804"/>
        <item x="207"/>
        <item x="624"/>
        <item x="455"/>
        <item x="15"/>
        <item x="534"/>
        <item x="224"/>
        <item x="71"/>
        <item x="303"/>
        <item x="765"/>
        <item x="462"/>
        <item x="320"/>
        <item x="322"/>
        <item x="820"/>
        <item x="381"/>
        <item x="12"/>
        <item x="49"/>
        <item x="623"/>
        <item x="727"/>
        <item x="95"/>
        <item x="386"/>
        <item x="37"/>
        <item x="153"/>
        <item x="407"/>
        <item x="620"/>
        <item x="811"/>
        <item x="105"/>
        <item x="313"/>
        <item x="3"/>
        <item x="868"/>
        <item x="690"/>
        <item x="479"/>
        <item x="831"/>
        <item x="788"/>
        <item x="263"/>
        <item x="636"/>
        <item x="337"/>
        <item x="704"/>
        <item x="503"/>
        <item x="465"/>
        <item x="230"/>
        <item x="797"/>
        <item x="141"/>
        <item x="179"/>
        <item x="457"/>
        <item x="784"/>
        <item x="30"/>
        <item x="122"/>
        <item x="813"/>
        <item x="735"/>
        <item x="181"/>
        <item x="580"/>
        <item x="212"/>
        <item x="157"/>
        <item x="413"/>
        <item x="485"/>
        <item x="556"/>
        <item x="843"/>
        <item x="353"/>
        <item x="442"/>
        <item x="113"/>
        <item x="94"/>
        <item x="266"/>
        <item x="366"/>
        <item x="156"/>
        <item x="581"/>
        <item x="44"/>
        <item x="188"/>
        <item x="445"/>
        <item x="426"/>
        <item x="19"/>
        <item x="165"/>
        <item x="771"/>
        <item x="23"/>
        <item x="210"/>
        <item x="700"/>
        <item x="818"/>
        <item x="260"/>
        <item x="286"/>
        <item x="724"/>
        <item x="699"/>
        <item x="736"/>
        <item x="4"/>
        <item x="35"/>
        <item x="82"/>
        <item x="560"/>
        <item x="357"/>
        <item x="632"/>
        <item x="647"/>
        <item x="720"/>
        <item x="593"/>
        <item x="591"/>
        <item x="147"/>
        <item x="609"/>
        <item x="159"/>
        <item x="314"/>
        <item x="391"/>
        <item x="319"/>
        <item x="526"/>
        <item x="874"/>
        <item x="395"/>
        <item x="284"/>
        <item x="427"/>
        <item x="200"/>
        <item x="778"/>
        <item x="376"/>
        <item x="750"/>
        <item x="594"/>
        <item x="123"/>
        <item x="510"/>
        <item x="627"/>
        <item x="109"/>
        <item x="18"/>
        <item x="270"/>
        <item x="292"/>
        <item x="501"/>
        <item x="202"/>
        <item x="755"/>
        <item x="498"/>
        <item x="342"/>
        <item x="26"/>
        <item x="55"/>
        <item x="192"/>
        <item x="588"/>
        <item x="758"/>
        <item x="29"/>
        <item x="807"/>
        <item x="75"/>
        <item x="649"/>
        <item x="64"/>
        <item x="446"/>
        <item x="408"/>
        <item x="79"/>
        <item x="754"/>
        <item x="833"/>
        <item x="499"/>
        <item x="384"/>
        <item x="478"/>
        <item x="360"/>
        <item x="757"/>
        <item x="101"/>
        <item x="182"/>
        <item x="378"/>
        <item x="871"/>
        <item x="504"/>
        <item x="106"/>
        <item x="769"/>
        <item x="401"/>
        <item x="78"/>
        <item x="573"/>
        <item x="596"/>
        <item x="190"/>
        <item x="657"/>
        <item x="22"/>
        <item x="641"/>
        <item x="630"/>
        <item x="617"/>
        <item x="54"/>
        <item x="458"/>
        <item x="347"/>
        <item x="236"/>
        <item x="138"/>
        <item x="484"/>
        <item x="656"/>
        <item x="438"/>
        <item x="432"/>
        <item x="863"/>
        <item x="689"/>
        <item x="802"/>
        <item x="439"/>
        <item x="496"/>
        <item x="329"/>
        <item x="130"/>
        <item x="32"/>
        <item x="759"/>
        <item x="744"/>
        <item x="725"/>
        <item x="604"/>
        <item x="605"/>
        <item x="866"/>
        <item x="717"/>
        <item x="424"/>
        <item x="232"/>
        <item x="316"/>
        <item x="734"/>
        <item x="730"/>
        <item x="638"/>
        <item x="81"/>
        <item x="271"/>
        <item x="114"/>
        <item x="383"/>
        <item x="203"/>
        <item x="265"/>
        <item x="535"/>
        <item x="160"/>
        <item x="637"/>
        <item x="364"/>
        <item x="817"/>
        <item x="161"/>
        <item x="345"/>
        <item x="178"/>
        <item x="821"/>
        <item x="175"/>
        <item x="264"/>
        <item x="6"/>
        <item x="112"/>
        <item x="419"/>
        <item x="57"/>
        <item x="290"/>
        <item x="80"/>
        <item x="564"/>
        <item x="331"/>
        <item x="228"/>
        <item x="356"/>
        <item x="167"/>
        <item x="324"/>
        <item x="162"/>
        <item x="451"/>
        <item x="68"/>
        <item x="145"/>
        <item x="665"/>
        <item x="691"/>
        <item x="428"/>
        <item x="373"/>
        <item x="296"/>
        <item x="597"/>
        <item x="417"/>
        <item x="399"/>
        <item x="615"/>
        <item x="398"/>
        <item x="193"/>
        <item x="855"/>
        <item x="59"/>
        <item x="223"/>
        <item x="389"/>
        <item x="103"/>
        <item x="648"/>
        <item x="468"/>
        <item x="304"/>
        <item x="808"/>
        <item x="235"/>
        <item x="483"/>
        <item x="824"/>
        <item x="63"/>
        <item x="869"/>
        <item x="459"/>
        <item x="388"/>
        <item x="695"/>
        <item x="701"/>
        <item x="795"/>
        <item x="583"/>
        <item x="34"/>
        <item x="666"/>
        <item x="631"/>
        <item x="205"/>
        <item x="603"/>
        <item x="592"/>
        <item x="738"/>
        <item x="787"/>
        <item x="246"/>
        <item x="590"/>
        <item x="149"/>
        <item x="333"/>
        <item x="229"/>
        <item x="365"/>
        <item x="673"/>
        <item x="667"/>
        <item x="339"/>
        <item x="198"/>
        <item x="565"/>
        <item x="348"/>
        <item x="844"/>
        <item x="240"/>
        <item x="469"/>
        <item x="518"/>
        <item x="315"/>
        <item x="715"/>
        <item x="250"/>
        <item x="411"/>
        <item x="73"/>
        <item x="516"/>
        <item x="276"/>
        <item x="586"/>
        <item x="864"/>
        <item x="670"/>
        <item x="416"/>
        <item x="45"/>
        <item x="718"/>
        <item x="433"/>
        <item x="572"/>
        <item x="275"/>
        <item x="173"/>
        <item x="172"/>
        <item x="486"/>
        <item x="650"/>
        <item x="775"/>
        <item x="124"/>
        <item x="845"/>
        <item x="294"/>
        <item x="91"/>
        <item x="601"/>
        <item x="523"/>
        <item x="83"/>
        <item x="785"/>
        <item x="226"/>
        <item x="707"/>
        <item x="622"/>
        <item x="571"/>
        <item x="579"/>
        <item x="646"/>
        <item x="878"/>
        <item x="550"/>
        <item x="387"/>
        <item x="144"/>
        <item x="13"/>
        <item x="273"/>
        <item x="733"/>
        <item x="662"/>
        <item x="702"/>
        <item x="728"/>
        <item x="151"/>
        <item x="204"/>
        <item x="566"/>
        <item x="618"/>
        <item x="602"/>
        <item x="512"/>
        <item x="668"/>
        <item x="74"/>
        <item x="295"/>
        <item x="683"/>
        <item x="218"/>
        <item x="471"/>
        <item x="558"/>
        <item x="711"/>
        <item x="552"/>
        <item x="186"/>
        <item x="289"/>
        <item x="658"/>
        <item x="288"/>
        <item x="90"/>
        <item x="522"/>
        <item x="829"/>
        <item x="753"/>
        <item x="850"/>
        <item x="491"/>
        <item x="460"/>
        <item x="722"/>
        <item x="248"/>
        <item x="506"/>
        <item x="589"/>
        <item x="731"/>
        <item x="508"/>
        <item x="293"/>
        <item x="31"/>
        <item x="256"/>
        <item x="312"/>
        <item x="872"/>
        <item x="848"/>
        <item x="846"/>
        <item x="155"/>
        <item x="262"/>
        <item x="861"/>
        <item x="0"/>
        <item x="832"/>
        <item x="121"/>
        <item x="441"/>
        <item x="639"/>
        <item x="336"/>
        <item x="865"/>
        <item x="746"/>
        <item x="676"/>
        <item x="358"/>
        <item x="696"/>
        <item x="171"/>
        <item x="27"/>
        <item x="521"/>
        <item x="533"/>
        <item x="158"/>
        <item x="58"/>
        <item x="115"/>
        <item x="191"/>
        <item x="414"/>
        <item x="341"/>
        <item x="606"/>
        <item x="233"/>
        <item x="326"/>
        <item x="335"/>
        <item x="629"/>
        <item x="607"/>
        <item x="706"/>
        <item x="7"/>
        <item x="279"/>
        <item x="402"/>
        <item x="97"/>
        <item x="830"/>
        <item x="794"/>
        <item x="574"/>
        <item x="330"/>
        <item x="195"/>
        <item x="545"/>
        <item x="72"/>
        <item x="48"/>
        <item x="311"/>
        <item x="532"/>
        <item x="774"/>
        <item x="800"/>
        <item x="139"/>
        <item x="505"/>
        <item x="743"/>
        <item x="363"/>
        <item x="62"/>
        <item x="664"/>
        <item x="334"/>
        <item x="443"/>
        <item x="222"/>
        <item x="854"/>
        <item x="86"/>
        <item x="277"/>
        <item x="137"/>
        <item x="640"/>
        <item x="842"/>
        <item x="119"/>
        <item x="88"/>
        <item x="66"/>
        <item x="527"/>
        <item x="450"/>
        <item x="748"/>
        <item x="291"/>
        <item x="825"/>
        <item x="100"/>
        <item x="669"/>
        <item x="554"/>
        <item x="332"/>
        <item x="354"/>
        <item x="127"/>
        <item x="511"/>
        <item x="76"/>
        <item x="810"/>
        <item x="789"/>
        <item x="686"/>
        <item x="56"/>
        <item x="355"/>
        <item x="242"/>
        <item x="470"/>
        <item x="241"/>
        <item x="435"/>
        <item x="546"/>
        <item x="515"/>
        <item x="815"/>
        <item x="447"/>
        <item x="412"/>
        <item x="841"/>
        <item x="185"/>
        <item x="120"/>
        <item x="98"/>
        <item x="671"/>
        <item x="660"/>
        <item x="257"/>
        <item x="703"/>
        <item x="582"/>
        <item x="688"/>
        <item x="659"/>
        <item x="350"/>
        <item x="873"/>
        <item x="681"/>
        <item x="33"/>
        <item x="217"/>
        <item x="453"/>
        <item x="840"/>
        <item x="870"/>
        <item x="219"/>
        <item x="806"/>
        <item x="776"/>
        <item x="404"/>
        <item x="613"/>
        <item x="142"/>
        <item x="111"/>
        <item x="1"/>
        <item x="719"/>
        <item x="456"/>
        <item x="20"/>
        <item x="196"/>
        <item x="43"/>
        <item x="169"/>
        <item x="752"/>
        <item x="237"/>
        <item x="529"/>
        <item x="599"/>
        <item x="359"/>
        <item x="480"/>
        <item x="826"/>
        <item x="189"/>
        <item x="24"/>
        <item x="118"/>
        <item x="467"/>
        <item x="148"/>
        <item x="134"/>
        <item x="568"/>
        <item x="859"/>
        <item x="548"/>
        <item x="713"/>
        <item x="302"/>
        <item x="183"/>
        <item x="53"/>
        <item x="493"/>
        <item x="791"/>
        <item x="220"/>
        <item x="409"/>
        <item x="436"/>
        <item x="231"/>
        <item x="698"/>
        <item x="234"/>
        <item x="238"/>
        <item x="519"/>
        <item x="47"/>
        <item x="310"/>
        <item x="549"/>
        <item x="559"/>
        <item x="168"/>
        <item x="751"/>
        <item x="796"/>
        <item x="827"/>
        <item x="739"/>
        <item x="539"/>
        <item x="600"/>
        <item x="305"/>
        <item x="406"/>
        <item x="117"/>
        <item x="16"/>
        <item x="876"/>
        <item x="287"/>
        <item x="108"/>
        <item x="781"/>
        <item x="390"/>
        <item x="437"/>
        <item x="154"/>
        <item x="823"/>
        <item x="710"/>
        <item x="626"/>
        <item x="481"/>
        <item x="129"/>
        <item x="410"/>
        <item x="492"/>
        <item x="328"/>
        <item x="2"/>
        <item x="852"/>
        <item x="495"/>
        <item x="633"/>
        <item x="244"/>
        <item x="430"/>
        <item x="285"/>
        <item x="779"/>
        <item x="858"/>
        <item x="805"/>
        <item x="502"/>
        <item x="567"/>
        <item x="9"/>
        <item x="371"/>
        <item x="507"/>
        <item x="338"/>
        <item x="612"/>
        <item x="206"/>
        <item x="380"/>
        <item x="697"/>
        <item x="239"/>
        <item x="814"/>
        <item x="50"/>
        <item x="555"/>
        <item x="374"/>
        <item x="562"/>
        <item x="497"/>
        <item x="644"/>
        <item x="327"/>
        <item x="801"/>
        <item x="652"/>
        <item x="463"/>
        <item x="716"/>
        <item x="448"/>
        <item x="362"/>
        <item x="654"/>
        <item x="164"/>
        <item x="187"/>
        <item x="513"/>
        <item x="377"/>
        <item x="225"/>
        <item x="170"/>
        <item x="440"/>
        <item x="280"/>
        <item x="569"/>
        <item x="472"/>
        <item x="425"/>
        <item x="476"/>
        <item x="828"/>
        <item x="104"/>
        <item x="318"/>
        <item x="176"/>
        <item x="595"/>
        <item x="473"/>
        <item x="475"/>
        <item x="133"/>
        <item x="249"/>
        <item x="415"/>
        <item x="770"/>
        <item x="403"/>
        <item x="39"/>
        <item x="184"/>
        <item x="255"/>
        <item x="584"/>
        <item x="663"/>
        <item x="352"/>
        <item x="385"/>
        <item x="875"/>
        <item x="146"/>
        <item x="423"/>
        <item x="561"/>
        <item x="243"/>
        <item x="251"/>
        <item x="835"/>
        <item x="692"/>
        <item x="269"/>
        <item x="847"/>
        <item x="737"/>
        <item x="685"/>
        <item x="258"/>
        <item x="93"/>
        <item x="150"/>
        <item x="259"/>
        <item x="635"/>
        <item x="136"/>
        <item x="621"/>
        <item x="110"/>
        <item x="812"/>
        <item x="41"/>
        <item x="5"/>
        <item x="732"/>
        <item x="214"/>
        <item x="729"/>
        <item x="614"/>
        <item x="84"/>
        <item x="474"/>
        <item x="60"/>
        <item x="822"/>
        <item x="487"/>
        <item x="672"/>
        <item x="216"/>
        <item x="166"/>
        <item x="368"/>
        <item x="297"/>
        <item x="721"/>
        <item x="655"/>
        <item x="693"/>
        <item x="396"/>
        <item x="477"/>
        <item x="444"/>
        <item x="274"/>
        <item x="418"/>
        <item x="542"/>
        <item x="767"/>
        <item x="645"/>
        <item x="267"/>
        <item x="107"/>
        <item x="838"/>
        <item x="608"/>
        <item x="51"/>
        <item x="745"/>
        <item x="466"/>
        <item x="282"/>
        <item x="278"/>
        <item x="272"/>
        <item x="14"/>
        <item x="726"/>
        <item x="514"/>
        <item x="301"/>
        <item x="454"/>
        <item x="541"/>
        <item x="849"/>
        <item x="819"/>
        <item x="761"/>
        <item x="768"/>
        <item x="756"/>
        <item x="585"/>
        <item x="340"/>
        <item x="393"/>
        <item x="382"/>
        <item x="369"/>
        <item x="346"/>
        <item x="482"/>
        <item x="397"/>
        <item x="625"/>
        <item x="317"/>
        <item x="325"/>
        <item x="375"/>
        <item x="798"/>
        <item x="537"/>
        <item x="634"/>
        <item x="642"/>
        <item x="211"/>
        <item x="762"/>
        <item x="524"/>
        <item x="528"/>
        <item x="213"/>
        <item x="143"/>
        <item x="361"/>
        <item x="128"/>
        <item x="99"/>
        <item x="525"/>
        <item x="281"/>
        <item x="678"/>
        <item x="323"/>
        <item x="197"/>
        <item x="431"/>
        <item x="116"/>
        <item x="299"/>
        <item x="85"/>
        <item x="520"/>
        <item x="343"/>
        <item x="653"/>
        <item x="619"/>
        <item x="21"/>
        <item x="705"/>
        <item x="131"/>
        <item x="538"/>
        <item x="773"/>
        <item x="421"/>
        <item x="867"/>
        <item x="763"/>
        <item x="803"/>
        <item x="611"/>
        <item x="42"/>
        <item x="215"/>
        <item x="816"/>
        <item x="449"/>
        <item x="764"/>
        <item x="132"/>
        <item x="766"/>
        <item x="839"/>
        <item x="227"/>
        <item x="712"/>
        <item x="25"/>
        <item x="694"/>
        <item x="687"/>
        <item x="307"/>
        <item x="857"/>
        <item x="777"/>
        <item x="834"/>
        <item x="570"/>
        <item x="742"/>
        <item x="540"/>
        <item x="809"/>
        <item x="298"/>
        <item x="245"/>
        <item x="253"/>
        <item x="199"/>
        <item x="308"/>
        <item x="643"/>
        <item x="536"/>
        <item x="96"/>
        <item x="87"/>
        <item x="853"/>
        <item x="709"/>
        <item x="36"/>
        <item x="61"/>
        <item x="851"/>
        <item x="247"/>
        <item x="747"/>
        <item x="405"/>
        <item x="379"/>
        <item x="862"/>
        <item x="65"/>
        <item x="837"/>
        <item x="557"/>
        <item x="394"/>
        <item x="783"/>
        <item x="17"/>
        <item x="531"/>
        <item x="836"/>
        <item x="372"/>
        <item x="349"/>
        <item x="517"/>
        <item x="344"/>
        <item x="163"/>
        <item x="69"/>
        <item x="321"/>
        <item x="741"/>
        <item x="860"/>
        <item x="422"/>
        <item x="261"/>
        <item x="309"/>
        <item x="490"/>
        <item x="544"/>
        <item x="174"/>
        <item x="208"/>
        <item x="70"/>
        <item x="708"/>
        <item x="370"/>
        <item x="661"/>
        <item x="102"/>
        <item x="563"/>
        <item x="598"/>
        <item x="38"/>
        <item x="351"/>
        <item x="610"/>
        <item x="135"/>
        <item x="283"/>
        <item x="578"/>
        <item x="420"/>
        <item x="576"/>
        <item x="77"/>
        <item x="11"/>
        <item x="52"/>
        <item x="180"/>
        <item x="679"/>
        <item x="494"/>
        <item x="126"/>
        <item x="793"/>
        <item x="252"/>
        <item x="500"/>
        <item x="209"/>
        <item x="461"/>
        <item x="10"/>
        <item x="306"/>
        <item x="8"/>
        <item x="651"/>
        <item x="194"/>
        <item x="684"/>
        <item x="616"/>
        <item x="587"/>
        <item x="268"/>
        <item x="530"/>
        <item x="547"/>
        <item x="46"/>
        <item x="429"/>
        <item x="682"/>
        <item x="628"/>
        <item x="140"/>
        <item x="367"/>
        <item x="92"/>
        <item x="780"/>
        <item x="740"/>
        <item x="577"/>
        <item x="553"/>
        <item x="760"/>
        <item x="464"/>
        <item x="792"/>
        <item x="40"/>
        <item x="677"/>
        <item x="790"/>
        <item x="674"/>
        <item x="799"/>
        <item x="125"/>
        <item x="489"/>
        <item x="782"/>
        <item x="392"/>
        <item x="400"/>
        <item x="89"/>
        <item x="300"/>
        <item x="221"/>
        <item x="434"/>
        <item x="152"/>
        <item x="177"/>
        <item x="772"/>
        <item x="543"/>
        <item x="551"/>
        <item x="452"/>
        <item x="488"/>
        <item x="680"/>
        <item x="201"/>
        <item x="714"/>
        <item x="877"/>
        <item x="28"/>
        <item x="749"/>
        <item x="67"/>
        <item x="675"/>
        <item x="254"/>
        <item t="countA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BB664-DD47-4AF7-A1C5-094C9FD7056A}" name="Table1" displayName="Table1" ref="A1:S1001" totalsRowShown="0" headerRowDxfId="24">
  <autoFilter ref="A1:S1001" xr:uid="{16ABB664-DD47-4AF7-A1C5-094C9FD7056A}">
    <filterColumn colId="5">
      <filters>
        <filter val="failed"/>
      </filters>
    </filterColumn>
  </autoFilter>
  <tableColumns count="19">
    <tableColumn id="1" xr3:uid="{B395EA00-422C-4537-BDAC-A0B9090E1DE2}" name="id"/>
    <tableColumn id="2" xr3:uid="{EFB44991-D4DF-4060-96B4-709715279C23}" name="name"/>
    <tableColumn id="3" xr3:uid="{2545EE2D-16D1-4B09-8D37-054D6F17E3EA}" name="blurb" dataDxfId="23"/>
    <tableColumn id="4" xr3:uid="{3AF6336E-0597-413B-B32E-52BBAA4DB31C}" name="goal"/>
    <tableColumn id="5" xr3:uid="{8B1D8AE6-01E4-4F2B-AE47-07DAAEFCC062}" name="pledged"/>
    <tableColumn id="6" xr3:uid="{D8CFDCB1-644B-41B0-A0E1-EA52355C4382}" name="outcome"/>
    <tableColumn id="7" xr3:uid="{8D1C7F96-9A7C-42CD-925E-0FDA4531B294}" name="backers_count"/>
    <tableColumn id="8" xr3:uid="{1F22C2A6-77F8-4B79-94DE-D0A1E2122A8F}" name="percent_funded" dataDxfId="22" dataCellStyle="Percent">
      <calculatedColumnFormula>E2/D2</calculatedColumnFormula>
    </tableColumn>
    <tableColumn id="9" xr3:uid="{E471CCB1-7946-49C1-8E94-069189CC2FFE}" name="country"/>
    <tableColumn id="10" xr3:uid="{543A1446-2F80-4DBF-97B2-ED38E400DF5E}" name="currency"/>
    <tableColumn id="11" xr3:uid="{3F586B54-0E28-4EE1-9BB7-8527B8495EFD}" name="launched_at"/>
    <tableColumn id="12" xr3:uid="{DE908B3C-5C80-497B-88F9-EFB906861670}" name="deadline"/>
    <tableColumn id="13" xr3:uid="{CAFFA67B-54B6-42CC-9848-97C2A54CF182}" name="Date Created Conversion" dataDxfId="21">
      <calculatedColumnFormula>(((K2/60)/60)/24)+DATE(1970,1,1)</calculatedColumnFormula>
    </tableColumn>
    <tableColumn id="14" xr3:uid="{9DAC884C-3CDE-4188-A6A0-52FD02056188}" name="Date Ended Conversion" dataDxfId="20">
      <calculatedColumnFormula>(((L2/60)/60)/24)+DATE(1970,1,1)</calculatedColumnFormula>
    </tableColumn>
    <tableColumn id="15" xr3:uid="{9CC341A2-542F-4596-8A94-2813B9A8C3E4}" name="staff_pick"/>
    <tableColumn id="16" xr3:uid="{4BD1D954-AF33-4847-870F-7ADCF1ED7E64}" name="spotlight"/>
    <tableColumn id="17" xr3:uid="{99B54894-525E-4AF5-909B-A782D5CDF798}" name="category &amp; sub-category"/>
    <tableColumn id="18" xr3:uid="{26421B02-B14A-493E-AA71-403E72D04127}" name="parent-category"/>
    <tableColumn id="19" xr3:uid="{E3D123F8-9AAB-43C5-99DB-47A992310864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D1" workbookViewId="0">
      <selection activeCell="F52" sqref="F52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7" max="7" width="15.25" customWidth="1"/>
    <col min="8" max="8" width="16.5" customWidth="1"/>
    <col min="11" max="11" width="13.375" customWidth="1"/>
    <col min="12" max="12" width="11.125" bestFit="1" customWidth="1"/>
    <col min="13" max="13" width="23.875" style="8" customWidth="1"/>
    <col min="14" max="14" width="22.625" customWidth="1"/>
    <col min="17" max="17" width="28" bestFit="1" customWidth="1"/>
    <col min="18" max="18" width="16.625" customWidth="1"/>
    <col min="19" max="19" width="16.375" bestFit="1" customWidth="1"/>
  </cols>
  <sheetData>
    <row r="1" spans="1:19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2029</v>
      </c>
      <c r="I1" s="1" t="s">
        <v>6</v>
      </c>
      <c r="J1" s="1" t="s">
        <v>7</v>
      </c>
      <c r="K1" s="1" t="s">
        <v>8</v>
      </c>
      <c r="L1" s="1" t="s">
        <v>9</v>
      </c>
      <c r="M1" s="7" t="s">
        <v>2070</v>
      </c>
      <c r="N1" s="1" t="s">
        <v>2071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4">
        <f>E2/D2</f>
        <v>0</v>
      </c>
      <c r="I2" t="s">
        <v>15</v>
      </c>
      <c r="J2" t="s">
        <v>16</v>
      </c>
      <c r="K2">
        <v>1448690400</v>
      </c>
      <c r="L2">
        <v>1450159200</v>
      </c>
      <c r="M2" s="8">
        <f t="shared" ref="M2:M65" si="0">(((K2/60)/60)/24)+DATE(1970,1,1)</f>
        <v>42336.25</v>
      </c>
      <c r="N2" s="8">
        <f t="shared" ref="N2:N65" si="1">(((L2/60)/60)/24)+DATE(1970,1,1)</f>
        <v>42353.25</v>
      </c>
      <c r="O2" t="b">
        <v>0</v>
      </c>
      <c r="P2" t="b">
        <v>0</v>
      </c>
      <c r="Q2" t="s">
        <v>17</v>
      </c>
      <c r="R2" t="s">
        <v>2032</v>
      </c>
      <c r="S2" t="s">
        <v>2033</v>
      </c>
    </row>
    <row r="3" spans="1:19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4">
        <f t="shared" ref="H3:H66" si="2">E3/D3</f>
        <v>10.4</v>
      </c>
      <c r="I3" t="s">
        <v>21</v>
      </c>
      <c r="J3" t="s">
        <v>22</v>
      </c>
      <c r="K3">
        <v>1408424400</v>
      </c>
      <c r="L3">
        <v>1408597200</v>
      </c>
      <c r="M3" s="8">
        <f t="shared" si="0"/>
        <v>41870.208333333336</v>
      </c>
      <c r="N3" s="8">
        <f t="shared" si="1"/>
        <v>41872.208333333336</v>
      </c>
      <c r="O3" t="b">
        <v>0</v>
      </c>
      <c r="P3" t="b">
        <v>1</v>
      </c>
      <c r="Q3" t="s">
        <v>23</v>
      </c>
      <c r="R3" t="s">
        <v>2034</v>
      </c>
      <c r="S3" t="s">
        <v>2035</v>
      </c>
    </row>
    <row r="4" spans="1:19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4">
        <f t="shared" si="2"/>
        <v>1.3147878228782288</v>
      </c>
      <c r="I4" t="s">
        <v>26</v>
      </c>
      <c r="J4" t="s">
        <v>27</v>
      </c>
      <c r="K4">
        <v>1384668000</v>
      </c>
      <c r="L4">
        <v>1384840800</v>
      </c>
      <c r="M4" s="8">
        <f t="shared" si="0"/>
        <v>41595.25</v>
      </c>
      <c r="N4" s="8">
        <f t="shared" si="1"/>
        <v>41597.25</v>
      </c>
      <c r="O4" t="b">
        <v>0</v>
      </c>
      <c r="P4" t="b">
        <v>0</v>
      </c>
      <c r="Q4" t="s">
        <v>28</v>
      </c>
      <c r="R4" t="s">
        <v>2036</v>
      </c>
      <c r="S4" t="s">
        <v>2037</v>
      </c>
    </row>
    <row r="5" spans="1:19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4">
        <f t="shared" si="2"/>
        <v>0.58976190476190471</v>
      </c>
      <c r="I5" t="s">
        <v>21</v>
      </c>
      <c r="J5" t="s">
        <v>22</v>
      </c>
      <c r="K5">
        <v>1565499600</v>
      </c>
      <c r="L5">
        <v>1568955600</v>
      </c>
      <c r="M5" s="8">
        <f t="shared" si="0"/>
        <v>43688.208333333328</v>
      </c>
      <c r="N5" s="8">
        <f t="shared" si="1"/>
        <v>43728.208333333328</v>
      </c>
      <c r="O5" t="b">
        <v>0</v>
      </c>
      <c r="P5" t="b">
        <v>0</v>
      </c>
      <c r="Q5" t="s">
        <v>23</v>
      </c>
      <c r="R5" t="s">
        <v>2034</v>
      </c>
      <c r="S5" t="s">
        <v>2035</v>
      </c>
    </row>
    <row r="6" spans="1:19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4">
        <f t="shared" si="2"/>
        <v>0.69276315789473686</v>
      </c>
      <c r="I6" t="s">
        <v>21</v>
      </c>
      <c r="J6" t="s">
        <v>22</v>
      </c>
      <c r="K6">
        <v>1547964000</v>
      </c>
      <c r="L6">
        <v>1548309600</v>
      </c>
      <c r="M6" s="8">
        <f t="shared" si="0"/>
        <v>43485.25</v>
      </c>
      <c r="N6" s="8">
        <f t="shared" si="1"/>
        <v>43489.25</v>
      </c>
      <c r="O6" t="b">
        <v>0</v>
      </c>
      <c r="P6" t="b">
        <v>0</v>
      </c>
      <c r="Q6" t="s">
        <v>33</v>
      </c>
      <c r="R6" t="s">
        <v>2038</v>
      </c>
      <c r="S6" t="s">
        <v>2039</v>
      </c>
    </row>
    <row r="7" spans="1:19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4">
        <f t="shared" si="2"/>
        <v>1.7361842105263159</v>
      </c>
      <c r="I7" t="s">
        <v>36</v>
      </c>
      <c r="J7" t="s">
        <v>37</v>
      </c>
      <c r="K7">
        <v>1346130000</v>
      </c>
      <c r="L7">
        <v>1347080400</v>
      </c>
      <c r="M7" s="8">
        <f t="shared" si="0"/>
        <v>41149.208333333336</v>
      </c>
      <c r="N7" s="8">
        <f t="shared" si="1"/>
        <v>41160.208333333336</v>
      </c>
      <c r="O7" t="b">
        <v>0</v>
      </c>
      <c r="P7" t="b">
        <v>0</v>
      </c>
      <c r="Q7" t="s">
        <v>33</v>
      </c>
      <c r="R7" t="s">
        <v>2038</v>
      </c>
      <c r="S7" t="s">
        <v>2039</v>
      </c>
    </row>
    <row r="8" spans="1:19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4">
        <f t="shared" si="2"/>
        <v>0.20961538461538462</v>
      </c>
      <c r="I8" t="s">
        <v>40</v>
      </c>
      <c r="J8" t="s">
        <v>41</v>
      </c>
      <c r="K8">
        <v>1505278800</v>
      </c>
      <c r="L8">
        <v>1505365200</v>
      </c>
      <c r="M8" s="8">
        <f t="shared" si="0"/>
        <v>42991.208333333328</v>
      </c>
      <c r="N8" s="8">
        <f t="shared" si="1"/>
        <v>42992.208333333328</v>
      </c>
      <c r="O8" t="b">
        <v>0</v>
      </c>
      <c r="P8" t="b">
        <v>0</v>
      </c>
      <c r="Q8" t="s">
        <v>42</v>
      </c>
      <c r="R8" t="s">
        <v>2040</v>
      </c>
      <c r="S8" t="s">
        <v>2041</v>
      </c>
    </row>
    <row r="9" spans="1:19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4">
        <f t="shared" si="2"/>
        <v>3.2757777777777779</v>
      </c>
      <c r="I9" t="s">
        <v>36</v>
      </c>
      <c r="J9" t="s">
        <v>37</v>
      </c>
      <c r="K9">
        <v>1439442000</v>
      </c>
      <c r="L9">
        <v>1439614800</v>
      </c>
      <c r="M9" s="8">
        <f t="shared" si="0"/>
        <v>42229.208333333328</v>
      </c>
      <c r="N9" s="8">
        <f t="shared" si="1"/>
        <v>42231.208333333328</v>
      </c>
      <c r="O9" t="b">
        <v>0</v>
      </c>
      <c r="P9" t="b">
        <v>0</v>
      </c>
      <c r="Q9" t="s">
        <v>33</v>
      </c>
      <c r="R9" t="s">
        <v>2038</v>
      </c>
      <c r="S9" t="s">
        <v>2039</v>
      </c>
    </row>
    <row r="10" spans="1:19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4">
        <f t="shared" si="2"/>
        <v>0.19932788374205268</v>
      </c>
      <c r="I10" t="s">
        <v>36</v>
      </c>
      <c r="J10" t="s">
        <v>37</v>
      </c>
      <c r="K10">
        <v>1281330000</v>
      </c>
      <c r="L10">
        <v>1281502800</v>
      </c>
      <c r="M10" s="8">
        <f t="shared" si="0"/>
        <v>40399.208333333336</v>
      </c>
      <c r="N10" s="8">
        <f t="shared" si="1"/>
        <v>40401.208333333336</v>
      </c>
      <c r="O10" t="b">
        <v>0</v>
      </c>
      <c r="P10" t="b">
        <v>0</v>
      </c>
      <c r="Q10" t="s">
        <v>33</v>
      </c>
      <c r="R10" t="s">
        <v>2038</v>
      </c>
      <c r="S10" t="s">
        <v>2039</v>
      </c>
    </row>
    <row r="11" spans="1:19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4">
        <f t="shared" si="2"/>
        <v>0.51741935483870971</v>
      </c>
      <c r="I11" t="s">
        <v>21</v>
      </c>
      <c r="J11" t="s">
        <v>22</v>
      </c>
      <c r="K11">
        <v>1379566800</v>
      </c>
      <c r="L11">
        <v>1383804000</v>
      </c>
      <c r="M11" s="8">
        <f t="shared" si="0"/>
        <v>41536.208333333336</v>
      </c>
      <c r="N11" s="8">
        <f t="shared" si="1"/>
        <v>41585.25</v>
      </c>
      <c r="O11" t="b">
        <v>0</v>
      </c>
      <c r="P11" t="b">
        <v>0</v>
      </c>
      <c r="Q11" t="s">
        <v>50</v>
      </c>
      <c r="R11" t="s">
        <v>2034</v>
      </c>
      <c r="S11" t="s">
        <v>2042</v>
      </c>
    </row>
    <row r="12" spans="1:19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4">
        <f t="shared" si="2"/>
        <v>2.6611538461538462</v>
      </c>
      <c r="I12" t="s">
        <v>21</v>
      </c>
      <c r="J12" t="s">
        <v>22</v>
      </c>
      <c r="K12">
        <v>1281762000</v>
      </c>
      <c r="L12">
        <v>1285909200</v>
      </c>
      <c r="M12" s="8">
        <f t="shared" si="0"/>
        <v>40404.208333333336</v>
      </c>
      <c r="N12" s="8">
        <f t="shared" si="1"/>
        <v>40452.208333333336</v>
      </c>
      <c r="O12" t="b">
        <v>0</v>
      </c>
      <c r="P12" t="b">
        <v>0</v>
      </c>
      <c r="Q12" t="s">
        <v>53</v>
      </c>
      <c r="R12" t="s">
        <v>2040</v>
      </c>
      <c r="S12" t="s">
        <v>2043</v>
      </c>
    </row>
    <row r="13" spans="1:19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4">
        <f t="shared" si="2"/>
        <v>0.48095238095238096</v>
      </c>
      <c r="I13" t="s">
        <v>21</v>
      </c>
      <c r="J13" t="s">
        <v>22</v>
      </c>
      <c r="K13">
        <v>1285045200</v>
      </c>
      <c r="L13">
        <v>1285563600</v>
      </c>
      <c r="M13" s="8">
        <f t="shared" si="0"/>
        <v>40442.208333333336</v>
      </c>
      <c r="N13" s="8">
        <f t="shared" si="1"/>
        <v>40448.208333333336</v>
      </c>
      <c r="O13" t="b">
        <v>0</v>
      </c>
      <c r="P13" t="b">
        <v>1</v>
      </c>
      <c r="Q13" t="s">
        <v>33</v>
      </c>
      <c r="R13" t="s">
        <v>2038</v>
      </c>
      <c r="S13" t="s">
        <v>2039</v>
      </c>
    </row>
    <row r="14" spans="1:19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4">
        <f t="shared" si="2"/>
        <v>0.89349206349206345</v>
      </c>
      <c r="I14" t="s">
        <v>21</v>
      </c>
      <c r="J14" t="s">
        <v>22</v>
      </c>
      <c r="K14">
        <v>1571720400</v>
      </c>
      <c r="L14">
        <v>1572411600</v>
      </c>
      <c r="M14" s="8">
        <f t="shared" si="0"/>
        <v>43760.208333333328</v>
      </c>
      <c r="N14" s="8">
        <f t="shared" si="1"/>
        <v>43768.208333333328</v>
      </c>
      <c r="O14" t="b">
        <v>0</v>
      </c>
      <c r="P14" t="b">
        <v>0</v>
      </c>
      <c r="Q14" t="s">
        <v>53</v>
      </c>
      <c r="R14" t="s">
        <v>2040</v>
      </c>
      <c r="S14" t="s">
        <v>2043</v>
      </c>
    </row>
    <row r="15" spans="1:19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4">
        <f t="shared" si="2"/>
        <v>2.4511904761904764</v>
      </c>
      <c r="I15" t="s">
        <v>21</v>
      </c>
      <c r="J15" t="s">
        <v>22</v>
      </c>
      <c r="K15">
        <v>1465621200</v>
      </c>
      <c r="L15">
        <v>1466658000</v>
      </c>
      <c r="M15" s="8">
        <f t="shared" si="0"/>
        <v>42532.208333333328</v>
      </c>
      <c r="N15" s="8">
        <f t="shared" si="1"/>
        <v>42544.208333333328</v>
      </c>
      <c r="O15" t="b">
        <v>0</v>
      </c>
      <c r="P15" t="b">
        <v>0</v>
      </c>
      <c r="Q15" t="s">
        <v>60</v>
      </c>
      <c r="R15" t="s">
        <v>2034</v>
      </c>
      <c r="S15" t="s">
        <v>2044</v>
      </c>
    </row>
    <row r="16" spans="1:19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4">
        <f t="shared" si="2"/>
        <v>0.66769503546099296</v>
      </c>
      <c r="I16" t="s">
        <v>21</v>
      </c>
      <c r="J16" t="s">
        <v>22</v>
      </c>
      <c r="K16">
        <v>1331013600</v>
      </c>
      <c r="L16">
        <v>1333342800</v>
      </c>
      <c r="M16" s="8">
        <f t="shared" si="0"/>
        <v>40974.25</v>
      </c>
      <c r="N16" s="8">
        <f t="shared" si="1"/>
        <v>41001.208333333336</v>
      </c>
      <c r="O16" t="b">
        <v>0</v>
      </c>
      <c r="P16" t="b">
        <v>0</v>
      </c>
      <c r="Q16" t="s">
        <v>60</v>
      </c>
      <c r="R16" t="s">
        <v>2034</v>
      </c>
      <c r="S16" t="s">
        <v>2044</v>
      </c>
    </row>
    <row r="17" spans="1:19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4">
        <f t="shared" si="2"/>
        <v>0.47307881773399013</v>
      </c>
      <c r="I17" t="s">
        <v>21</v>
      </c>
      <c r="J17" t="s">
        <v>22</v>
      </c>
      <c r="K17">
        <v>1575957600</v>
      </c>
      <c r="L17">
        <v>1576303200</v>
      </c>
      <c r="M17" s="8">
        <f t="shared" si="0"/>
        <v>43809.25</v>
      </c>
      <c r="N17" s="8">
        <f t="shared" si="1"/>
        <v>43813.25</v>
      </c>
      <c r="O17" t="b">
        <v>0</v>
      </c>
      <c r="P17" t="b">
        <v>0</v>
      </c>
      <c r="Q17" t="s">
        <v>65</v>
      </c>
      <c r="R17" t="s">
        <v>2036</v>
      </c>
      <c r="S17" t="s">
        <v>2045</v>
      </c>
    </row>
    <row r="18" spans="1:19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4">
        <f t="shared" si="2"/>
        <v>6.4947058823529416</v>
      </c>
      <c r="I18" t="s">
        <v>21</v>
      </c>
      <c r="J18" t="s">
        <v>22</v>
      </c>
      <c r="K18">
        <v>1390370400</v>
      </c>
      <c r="L18">
        <v>1392271200</v>
      </c>
      <c r="M18" s="8">
        <f t="shared" si="0"/>
        <v>41661.25</v>
      </c>
      <c r="N18" s="8">
        <f t="shared" si="1"/>
        <v>41683.25</v>
      </c>
      <c r="O18" t="b">
        <v>0</v>
      </c>
      <c r="P18" t="b">
        <v>0</v>
      </c>
      <c r="Q18" t="s">
        <v>68</v>
      </c>
      <c r="R18" t="s">
        <v>2046</v>
      </c>
      <c r="S18" t="s">
        <v>2047</v>
      </c>
    </row>
    <row r="19" spans="1:19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4">
        <f t="shared" si="2"/>
        <v>1.5939125295508274</v>
      </c>
      <c r="I19" t="s">
        <v>21</v>
      </c>
      <c r="J19" t="s">
        <v>22</v>
      </c>
      <c r="K19">
        <v>1294812000</v>
      </c>
      <c r="L19">
        <v>1294898400</v>
      </c>
      <c r="M19" s="8">
        <f t="shared" si="0"/>
        <v>40555.25</v>
      </c>
      <c r="N19" s="8">
        <f t="shared" si="1"/>
        <v>40556.25</v>
      </c>
      <c r="O19" t="b">
        <v>0</v>
      </c>
      <c r="P19" t="b">
        <v>0</v>
      </c>
      <c r="Q19" t="s">
        <v>71</v>
      </c>
      <c r="R19" t="s">
        <v>2040</v>
      </c>
      <c r="S19" t="s">
        <v>2048</v>
      </c>
    </row>
    <row r="20" spans="1:19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4">
        <f t="shared" si="2"/>
        <v>0.66912087912087914</v>
      </c>
      <c r="I20" t="s">
        <v>21</v>
      </c>
      <c r="J20" t="s">
        <v>22</v>
      </c>
      <c r="K20">
        <v>1536382800</v>
      </c>
      <c r="L20">
        <v>1537074000</v>
      </c>
      <c r="M20" s="8">
        <f t="shared" si="0"/>
        <v>43351.208333333328</v>
      </c>
      <c r="N20" s="8">
        <f t="shared" si="1"/>
        <v>43359.208333333328</v>
      </c>
      <c r="O20" t="b">
        <v>0</v>
      </c>
      <c r="P20" t="b">
        <v>0</v>
      </c>
      <c r="Q20" t="s">
        <v>33</v>
      </c>
      <c r="R20" t="s">
        <v>2038</v>
      </c>
      <c r="S20" t="s">
        <v>2039</v>
      </c>
    </row>
    <row r="21" spans="1:19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4">
        <f t="shared" si="2"/>
        <v>0.48529600000000001</v>
      </c>
      <c r="I21" t="s">
        <v>21</v>
      </c>
      <c r="J21" t="s">
        <v>22</v>
      </c>
      <c r="K21">
        <v>1551679200</v>
      </c>
      <c r="L21">
        <v>1553490000</v>
      </c>
      <c r="M21" s="8">
        <f t="shared" si="0"/>
        <v>43528.25</v>
      </c>
      <c r="N21" s="8">
        <f t="shared" si="1"/>
        <v>43549.208333333328</v>
      </c>
      <c r="O21" t="b">
        <v>0</v>
      </c>
      <c r="P21" t="b">
        <v>1</v>
      </c>
      <c r="Q21" t="s">
        <v>33</v>
      </c>
      <c r="R21" t="s">
        <v>2038</v>
      </c>
      <c r="S21" t="s">
        <v>2039</v>
      </c>
    </row>
    <row r="22" spans="1:19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4">
        <f t="shared" si="2"/>
        <v>1.1224279210925645</v>
      </c>
      <c r="I22" t="s">
        <v>21</v>
      </c>
      <c r="J22" t="s">
        <v>22</v>
      </c>
      <c r="K22">
        <v>1406523600</v>
      </c>
      <c r="L22">
        <v>1406523600</v>
      </c>
      <c r="M22" s="8">
        <f t="shared" si="0"/>
        <v>41848.208333333336</v>
      </c>
      <c r="N22" s="8">
        <f t="shared" si="1"/>
        <v>41848.208333333336</v>
      </c>
      <c r="O22" t="b">
        <v>0</v>
      </c>
      <c r="P22" t="b">
        <v>0</v>
      </c>
      <c r="Q22" t="s">
        <v>53</v>
      </c>
      <c r="R22" t="s">
        <v>2040</v>
      </c>
      <c r="S22" t="s">
        <v>2043</v>
      </c>
    </row>
    <row r="23" spans="1:19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4">
        <f t="shared" si="2"/>
        <v>0.40992553191489361</v>
      </c>
      <c r="I23" t="s">
        <v>21</v>
      </c>
      <c r="J23" t="s">
        <v>22</v>
      </c>
      <c r="K23">
        <v>1313384400</v>
      </c>
      <c r="L23">
        <v>1316322000</v>
      </c>
      <c r="M23" s="8">
        <f t="shared" si="0"/>
        <v>40770.208333333336</v>
      </c>
      <c r="N23" s="8">
        <f t="shared" si="1"/>
        <v>40804.208333333336</v>
      </c>
      <c r="O23" t="b">
        <v>0</v>
      </c>
      <c r="P23" t="b">
        <v>0</v>
      </c>
      <c r="Q23" t="s">
        <v>33</v>
      </c>
      <c r="R23" t="s">
        <v>2038</v>
      </c>
      <c r="S23" t="s">
        <v>2039</v>
      </c>
    </row>
    <row r="24" spans="1:19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4">
        <f t="shared" si="2"/>
        <v>1.2807106598984772</v>
      </c>
      <c r="I24" t="s">
        <v>21</v>
      </c>
      <c r="J24" t="s">
        <v>22</v>
      </c>
      <c r="K24">
        <v>1522731600</v>
      </c>
      <c r="L24">
        <v>1524027600</v>
      </c>
      <c r="M24" s="8">
        <f t="shared" si="0"/>
        <v>43193.208333333328</v>
      </c>
      <c r="N24" s="8">
        <f t="shared" si="1"/>
        <v>43208.208333333328</v>
      </c>
      <c r="O24" t="b">
        <v>0</v>
      </c>
      <c r="P24" t="b">
        <v>0</v>
      </c>
      <c r="Q24" t="s">
        <v>33</v>
      </c>
      <c r="R24" t="s">
        <v>2038</v>
      </c>
      <c r="S24" t="s">
        <v>2039</v>
      </c>
    </row>
    <row r="25" spans="1:19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4">
        <f t="shared" si="2"/>
        <v>3.3204444444444445</v>
      </c>
      <c r="I25" t="s">
        <v>40</v>
      </c>
      <c r="J25" t="s">
        <v>41</v>
      </c>
      <c r="K25">
        <v>1550124000</v>
      </c>
      <c r="L25">
        <v>1554699600</v>
      </c>
      <c r="M25" s="8">
        <f t="shared" si="0"/>
        <v>43510.25</v>
      </c>
      <c r="N25" s="8">
        <f t="shared" si="1"/>
        <v>43563.208333333328</v>
      </c>
      <c r="O25" t="b">
        <v>0</v>
      </c>
      <c r="P25" t="b">
        <v>0</v>
      </c>
      <c r="Q25" t="s">
        <v>42</v>
      </c>
      <c r="R25" t="s">
        <v>2040</v>
      </c>
      <c r="S25" t="s">
        <v>2041</v>
      </c>
    </row>
    <row r="26" spans="1:19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4">
        <f t="shared" si="2"/>
        <v>1.1283225108225108</v>
      </c>
      <c r="I26" t="s">
        <v>21</v>
      </c>
      <c r="J26" t="s">
        <v>22</v>
      </c>
      <c r="K26">
        <v>1403326800</v>
      </c>
      <c r="L26">
        <v>1403499600</v>
      </c>
      <c r="M26" s="8">
        <f t="shared" si="0"/>
        <v>41811.208333333336</v>
      </c>
      <c r="N26" s="8">
        <f t="shared" si="1"/>
        <v>41813.208333333336</v>
      </c>
      <c r="O26" t="b">
        <v>0</v>
      </c>
      <c r="P26" t="b">
        <v>0</v>
      </c>
      <c r="Q26" t="s">
        <v>65</v>
      </c>
      <c r="R26" t="s">
        <v>2036</v>
      </c>
      <c r="S26" t="s">
        <v>2045</v>
      </c>
    </row>
    <row r="27" spans="1:19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4">
        <f t="shared" si="2"/>
        <v>2.1643636363636363</v>
      </c>
      <c r="I27" t="s">
        <v>21</v>
      </c>
      <c r="J27" t="s">
        <v>22</v>
      </c>
      <c r="K27">
        <v>1305694800</v>
      </c>
      <c r="L27">
        <v>1307422800</v>
      </c>
      <c r="M27" s="8">
        <f t="shared" si="0"/>
        <v>40681.208333333336</v>
      </c>
      <c r="N27" s="8">
        <f t="shared" si="1"/>
        <v>40701.208333333336</v>
      </c>
      <c r="O27" t="b">
        <v>0</v>
      </c>
      <c r="P27" t="b">
        <v>1</v>
      </c>
      <c r="Q27" t="s">
        <v>89</v>
      </c>
      <c r="R27" t="s">
        <v>2049</v>
      </c>
      <c r="S27" t="s">
        <v>2050</v>
      </c>
    </row>
    <row r="28" spans="1:19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4">
        <f t="shared" si="2"/>
        <v>0.4819906976744186</v>
      </c>
      <c r="I28" t="s">
        <v>21</v>
      </c>
      <c r="J28" t="s">
        <v>22</v>
      </c>
      <c r="K28">
        <v>1533013200</v>
      </c>
      <c r="L28">
        <v>1535346000</v>
      </c>
      <c r="M28" s="8">
        <f t="shared" si="0"/>
        <v>43312.208333333328</v>
      </c>
      <c r="N28" s="8">
        <f t="shared" si="1"/>
        <v>43339.208333333328</v>
      </c>
      <c r="O28" t="b">
        <v>0</v>
      </c>
      <c r="P28" t="b">
        <v>0</v>
      </c>
      <c r="Q28" t="s">
        <v>33</v>
      </c>
      <c r="R28" t="s">
        <v>2038</v>
      </c>
      <c r="S28" t="s">
        <v>2039</v>
      </c>
    </row>
    <row r="29" spans="1:19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4">
        <f t="shared" si="2"/>
        <v>0.79949999999999999</v>
      </c>
      <c r="I29" t="s">
        <v>21</v>
      </c>
      <c r="J29" t="s">
        <v>22</v>
      </c>
      <c r="K29">
        <v>1443848400</v>
      </c>
      <c r="L29">
        <v>1444539600</v>
      </c>
      <c r="M29" s="8">
        <f t="shared" si="0"/>
        <v>42280.208333333328</v>
      </c>
      <c r="N29" s="8">
        <f t="shared" si="1"/>
        <v>42288.208333333328</v>
      </c>
      <c r="O29" t="b">
        <v>0</v>
      </c>
      <c r="P29" t="b">
        <v>0</v>
      </c>
      <c r="Q29" t="s">
        <v>23</v>
      </c>
      <c r="R29" t="s">
        <v>2034</v>
      </c>
      <c r="S29" t="s">
        <v>2035</v>
      </c>
    </row>
    <row r="30" spans="1:19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4">
        <f t="shared" si="2"/>
        <v>1.0522553516819573</v>
      </c>
      <c r="I30" t="s">
        <v>21</v>
      </c>
      <c r="J30" t="s">
        <v>22</v>
      </c>
      <c r="K30">
        <v>1265695200</v>
      </c>
      <c r="L30">
        <v>1267682400</v>
      </c>
      <c r="M30" s="8">
        <f t="shared" si="0"/>
        <v>40218.25</v>
      </c>
      <c r="N30" s="8">
        <f t="shared" si="1"/>
        <v>40241.25</v>
      </c>
      <c r="O30" t="b">
        <v>0</v>
      </c>
      <c r="P30" t="b">
        <v>1</v>
      </c>
      <c r="Q30" t="s">
        <v>33</v>
      </c>
      <c r="R30" t="s">
        <v>2038</v>
      </c>
      <c r="S30" t="s">
        <v>2039</v>
      </c>
    </row>
    <row r="31" spans="1:19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4">
        <f t="shared" si="2"/>
        <v>3.2889978213507627</v>
      </c>
      <c r="I31" t="s">
        <v>98</v>
      </c>
      <c r="J31" t="s">
        <v>99</v>
      </c>
      <c r="K31">
        <v>1532062800</v>
      </c>
      <c r="L31">
        <v>1535518800</v>
      </c>
      <c r="M31" s="8">
        <f t="shared" si="0"/>
        <v>43301.208333333328</v>
      </c>
      <c r="N31" s="8">
        <f t="shared" si="1"/>
        <v>43341.208333333328</v>
      </c>
      <c r="O31" t="b">
        <v>0</v>
      </c>
      <c r="P31" t="b">
        <v>0</v>
      </c>
      <c r="Q31" t="s">
        <v>100</v>
      </c>
      <c r="R31" t="s">
        <v>2040</v>
      </c>
      <c r="S31" t="s">
        <v>2051</v>
      </c>
    </row>
    <row r="32" spans="1:19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4">
        <f t="shared" si="2"/>
        <v>1.606111111111111</v>
      </c>
      <c r="I32" t="s">
        <v>21</v>
      </c>
      <c r="J32" t="s">
        <v>22</v>
      </c>
      <c r="K32">
        <v>1558674000</v>
      </c>
      <c r="L32">
        <v>1559106000</v>
      </c>
      <c r="M32" s="8">
        <f t="shared" si="0"/>
        <v>43609.208333333328</v>
      </c>
      <c r="N32" s="8">
        <f t="shared" si="1"/>
        <v>43614.208333333328</v>
      </c>
      <c r="O32" t="b">
        <v>0</v>
      </c>
      <c r="P32" t="b">
        <v>0</v>
      </c>
      <c r="Q32" t="s">
        <v>71</v>
      </c>
      <c r="R32" t="s">
        <v>2040</v>
      </c>
      <c r="S32" t="s">
        <v>2048</v>
      </c>
    </row>
    <row r="33" spans="1:19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4">
        <f t="shared" si="2"/>
        <v>3.1</v>
      </c>
      <c r="I33" t="s">
        <v>40</v>
      </c>
      <c r="J33" t="s">
        <v>41</v>
      </c>
      <c r="K33">
        <v>1451973600</v>
      </c>
      <c r="L33">
        <v>1454392800</v>
      </c>
      <c r="M33" s="8">
        <f t="shared" si="0"/>
        <v>42374.25</v>
      </c>
      <c r="N33" s="8">
        <f t="shared" si="1"/>
        <v>42402.25</v>
      </c>
      <c r="O33" t="b">
        <v>0</v>
      </c>
      <c r="P33" t="b">
        <v>0</v>
      </c>
      <c r="Q33" t="s">
        <v>89</v>
      </c>
      <c r="R33" t="s">
        <v>2049</v>
      </c>
      <c r="S33" t="s">
        <v>2050</v>
      </c>
    </row>
    <row r="34" spans="1:19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4">
        <f t="shared" si="2"/>
        <v>0.86807920792079207</v>
      </c>
      <c r="I34" t="s">
        <v>107</v>
      </c>
      <c r="J34" t="s">
        <v>108</v>
      </c>
      <c r="K34">
        <v>1515564000</v>
      </c>
      <c r="L34">
        <v>1517896800</v>
      </c>
      <c r="M34" s="8">
        <f t="shared" si="0"/>
        <v>43110.25</v>
      </c>
      <c r="N34" s="8">
        <f t="shared" si="1"/>
        <v>43137.25</v>
      </c>
      <c r="O34" t="b">
        <v>0</v>
      </c>
      <c r="P34" t="b">
        <v>0</v>
      </c>
      <c r="Q34" t="s">
        <v>42</v>
      </c>
      <c r="R34" t="s">
        <v>2040</v>
      </c>
      <c r="S34" t="s">
        <v>2041</v>
      </c>
    </row>
    <row r="35" spans="1:19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4">
        <f t="shared" si="2"/>
        <v>3.7782071713147412</v>
      </c>
      <c r="I35" t="s">
        <v>21</v>
      </c>
      <c r="J35" t="s">
        <v>22</v>
      </c>
      <c r="K35">
        <v>1412485200</v>
      </c>
      <c r="L35">
        <v>1415685600</v>
      </c>
      <c r="M35" s="8">
        <f t="shared" si="0"/>
        <v>41917.208333333336</v>
      </c>
      <c r="N35" s="8">
        <f t="shared" si="1"/>
        <v>41954.25</v>
      </c>
      <c r="O35" t="b">
        <v>0</v>
      </c>
      <c r="P35" t="b">
        <v>0</v>
      </c>
      <c r="Q35" t="s">
        <v>33</v>
      </c>
      <c r="R35" t="s">
        <v>2038</v>
      </c>
      <c r="S35" t="s">
        <v>2039</v>
      </c>
    </row>
    <row r="36" spans="1:19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4">
        <f t="shared" si="2"/>
        <v>1.5080645161290323</v>
      </c>
      <c r="I36" t="s">
        <v>21</v>
      </c>
      <c r="J36" t="s">
        <v>22</v>
      </c>
      <c r="K36">
        <v>1490245200</v>
      </c>
      <c r="L36">
        <v>1490677200</v>
      </c>
      <c r="M36" s="8">
        <f t="shared" si="0"/>
        <v>42817.208333333328</v>
      </c>
      <c r="N36" s="8">
        <f t="shared" si="1"/>
        <v>42822.208333333328</v>
      </c>
      <c r="O36" t="b">
        <v>0</v>
      </c>
      <c r="P36" t="b">
        <v>0</v>
      </c>
      <c r="Q36" t="s">
        <v>42</v>
      </c>
      <c r="R36" t="s">
        <v>2040</v>
      </c>
      <c r="S36" t="s">
        <v>2041</v>
      </c>
    </row>
    <row r="37" spans="1:19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4">
        <f t="shared" si="2"/>
        <v>1.5030119521912351</v>
      </c>
      <c r="I37" t="s">
        <v>36</v>
      </c>
      <c r="J37" t="s">
        <v>37</v>
      </c>
      <c r="K37">
        <v>1547877600</v>
      </c>
      <c r="L37">
        <v>1551506400</v>
      </c>
      <c r="M37" s="8">
        <f t="shared" si="0"/>
        <v>43484.25</v>
      </c>
      <c r="N37" s="8">
        <f t="shared" si="1"/>
        <v>43526.25</v>
      </c>
      <c r="O37" t="b">
        <v>0</v>
      </c>
      <c r="P37" t="b">
        <v>1</v>
      </c>
      <c r="Q37" t="s">
        <v>53</v>
      </c>
      <c r="R37" t="s">
        <v>2040</v>
      </c>
      <c r="S37" t="s">
        <v>2043</v>
      </c>
    </row>
    <row r="38" spans="1:19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4">
        <f t="shared" si="2"/>
        <v>1.572857142857143</v>
      </c>
      <c r="I38" t="s">
        <v>21</v>
      </c>
      <c r="J38" t="s">
        <v>22</v>
      </c>
      <c r="K38">
        <v>1298700000</v>
      </c>
      <c r="L38">
        <v>1300856400</v>
      </c>
      <c r="M38" s="8">
        <f t="shared" si="0"/>
        <v>40600.25</v>
      </c>
      <c r="N38" s="8">
        <f t="shared" si="1"/>
        <v>40625.208333333336</v>
      </c>
      <c r="O38" t="b">
        <v>0</v>
      </c>
      <c r="P38" t="b">
        <v>0</v>
      </c>
      <c r="Q38" t="s">
        <v>33</v>
      </c>
      <c r="R38" t="s">
        <v>2038</v>
      </c>
      <c r="S38" t="s">
        <v>2039</v>
      </c>
    </row>
    <row r="39" spans="1:19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4">
        <f t="shared" si="2"/>
        <v>1.3998765432098765</v>
      </c>
      <c r="I39" t="s">
        <v>21</v>
      </c>
      <c r="J39" t="s">
        <v>22</v>
      </c>
      <c r="K39">
        <v>1570338000</v>
      </c>
      <c r="L39">
        <v>1573192800</v>
      </c>
      <c r="M39" s="8">
        <f t="shared" si="0"/>
        <v>43744.208333333328</v>
      </c>
      <c r="N39" s="8">
        <f t="shared" si="1"/>
        <v>43777.25</v>
      </c>
      <c r="O39" t="b">
        <v>0</v>
      </c>
      <c r="P39" t="b">
        <v>1</v>
      </c>
      <c r="Q39" t="s">
        <v>119</v>
      </c>
      <c r="R39" t="s">
        <v>2046</v>
      </c>
      <c r="S39" t="s">
        <v>2052</v>
      </c>
    </row>
    <row r="40" spans="1:19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4">
        <f t="shared" si="2"/>
        <v>3.2532258064516131</v>
      </c>
      <c r="I40" t="s">
        <v>21</v>
      </c>
      <c r="J40" t="s">
        <v>22</v>
      </c>
      <c r="K40">
        <v>1287378000</v>
      </c>
      <c r="L40">
        <v>1287810000</v>
      </c>
      <c r="M40" s="8">
        <f t="shared" si="0"/>
        <v>40469.208333333336</v>
      </c>
      <c r="N40" s="8">
        <f t="shared" si="1"/>
        <v>40474.208333333336</v>
      </c>
      <c r="O40" t="b">
        <v>0</v>
      </c>
      <c r="P40" t="b">
        <v>0</v>
      </c>
      <c r="Q40" t="s">
        <v>122</v>
      </c>
      <c r="R40" t="s">
        <v>2053</v>
      </c>
      <c r="S40" t="s">
        <v>2054</v>
      </c>
    </row>
    <row r="41" spans="1:19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4">
        <f t="shared" si="2"/>
        <v>0.50777777777777777</v>
      </c>
      <c r="I41" t="s">
        <v>36</v>
      </c>
      <c r="J41" t="s">
        <v>37</v>
      </c>
      <c r="K41">
        <v>1361772000</v>
      </c>
      <c r="L41">
        <v>1362978000</v>
      </c>
      <c r="M41" s="8">
        <f t="shared" si="0"/>
        <v>41330.25</v>
      </c>
      <c r="N41" s="8">
        <f t="shared" si="1"/>
        <v>41344.208333333336</v>
      </c>
      <c r="O41" t="b">
        <v>0</v>
      </c>
      <c r="P41" t="b">
        <v>0</v>
      </c>
      <c r="Q41" t="s">
        <v>33</v>
      </c>
      <c r="R41" t="s">
        <v>2038</v>
      </c>
      <c r="S41" t="s">
        <v>2039</v>
      </c>
    </row>
    <row r="42" spans="1:19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4">
        <f t="shared" si="2"/>
        <v>1.6906818181818182</v>
      </c>
      <c r="I42" t="s">
        <v>21</v>
      </c>
      <c r="J42" t="s">
        <v>22</v>
      </c>
      <c r="K42">
        <v>1275714000</v>
      </c>
      <c r="L42">
        <v>1277355600</v>
      </c>
      <c r="M42" s="8">
        <f t="shared" si="0"/>
        <v>40334.208333333336</v>
      </c>
      <c r="N42" s="8">
        <f t="shared" si="1"/>
        <v>40353.208333333336</v>
      </c>
      <c r="O42" t="b">
        <v>0</v>
      </c>
      <c r="P42" t="b">
        <v>1</v>
      </c>
      <c r="Q42" t="s">
        <v>65</v>
      </c>
      <c r="R42" t="s">
        <v>2036</v>
      </c>
      <c r="S42" t="s">
        <v>2045</v>
      </c>
    </row>
    <row r="43" spans="1:19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4">
        <f t="shared" si="2"/>
        <v>2.1292857142857144</v>
      </c>
      <c r="I43" t="s">
        <v>107</v>
      </c>
      <c r="J43" t="s">
        <v>108</v>
      </c>
      <c r="K43">
        <v>1346734800</v>
      </c>
      <c r="L43">
        <v>1348981200</v>
      </c>
      <c r="M43" s="8">
        <f t="shared" si="0"/>
        <v>41156.208333333336</v>
      </c>
      <c r="N43" s="8">
        <f t="shared" si="1"/>
        <v>41182.208333333336</v>
      </c>
      <c r="O43" t="b">
        <v>0</v>
      </c>
      <c r="P43" t="b">
        <v>1</v>
      </c>
      <c r="Q43" t="s">
        <v>23</v>
      </c>
      <c r="R43" t="s">
        <v>2034</v>
      </c>
      <c r="S43" t="s">
        <v>2035</v>
      </c>
    </row>
    <row r="44" spans="1:19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4">
        <f t="shared" si="2"/>
        <v>4.4394444444444447</v>
      </c>
      <c r="I44" t="s">
        <v>21</v>
      </c>
      <c r="J44" t="s">
        <v>22</v>
      </c>
      <c r="K44">
        <v>1309755600</v>
      </c>
      <c r="L44">
        <v>1310533200</v>
      </c>
      <c r="M44" s="8">
        <f t="shared" si="0"/>
        <v>40728.208333333336</v>
      </c>
      <c r="N44" s="8">
        <f t="shared" si="1"/>
        <v>40737.208333333336</v>
      </c>
      <c r="O44" t="b">
        <v>0</v>
      </c>
      <c r="P44" t="b">
        <v>0</v>
      </c>
      <c r="Q44" t="s">
        <v>17</v>
      </c>
      <c r="R44" t="s">
        <v>2032</v>
      </c>
      <c r="S44" t="s">
        <v>2033</v>
      </c>
    </row>
    <row r="45" spans="1:19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4">
        <f t="shared" si="2"/>
        <v>1.859390243902439</v>
      </c>
      <c r="I45" t="s">
        <v>21</v>
      </c>
      <c r="J45" t="s">
        <v>22</v>
      </c>
      <c r="K45">
        <v>1406178000</v>
      </c>
      <c r="L45">
        <v>1407560400</v>
      </c>
      <c r="M45" s="8">
        <f t="shared" si="0"/>
        <v>41844.208333333336</v>
      </c>
      <c r="N45" s="8">
        <f t="shared" si="1"/>
        <v>41860.208333333336</v>
      </c>
      <c r="O45" t="b">
        <v>0</v>
      </c>
      <c r="P45" t="b">
        <v>0</v>
      </c>
      <c r="Q45" t="s">
        <v>133</v>
      </c>
      <c r="R45" t="s">
        <v>2046</v>
      </c>
      <c r="S45" t="s">
        <v>2055</v>
      </c>
    </row>
    <row r="46" spans="1:19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4">
        <f t="shared" si="2"/>
        <v>6.5881249999999998</v>
      </c>
      <c r="I46" t="s">
        <v>36</v>
      </c>
      <c r="J46" t="s">
        <v>37</v>
      </c>
      <c r="K46">
        <v>1552798800</v>
      </c>
      <c r="L46">
        <v>1552885200</v>
      </c>
      <c r="M46" s="8">
        <f t="shared" si="0"/>
        <v>43541.208333333328</v>
      </c>
      <c r="N46" s="8">
        <f t="shared" si="1"/>
        <v>43542.208333333328</v>
      </c>
      <c r="O46" t="b">
        <v>0</v>
      </c>
      <c r="P46" t="b">
        <v>0</v>
      </c>
      <c r="Q46" t="s">
        <v>119</v>
      </c>
      <c r="R46" t="s">
        <v>2046</v>
      </c>
      <c r="S46" t="s">
        <v>2052</v>
      </c>
    </row>
    <row r="47" spans="1:19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4">
        <f t="shared" si="2"/>
        <v>0.4768421052631579</v>
      </c>
      <c r="I47" t="s">
        <v>21</v>
      </c>
      <c r="J47" t="s">
        <v>22</v>
      </c>
      <c r="K47">
        <v>1478062800</v>
      </c>
      <c r="L47">
        <v>1479362400</v>
      </c>
      <c r="M47" s="8">
        <f t="shared" si="0"/>
        <v>42676.208333333328</v>
      </c>
      <c r="N47" s="8">
        <f t="shared" si="1"/>
        <v>42691.25</v>
      </c>
      <c r="O47" t="b">
        <v>0</v>
      </c>
      <c r="P47" t="b">
        <v>1</v>
      </c>
      <c r="Q47" t="s">
        <v>33</v>
      </c>
      <c r="R47" t="s">
        <v>2038</v>
      </c>
      <c r="S47" t="s">
        <v>2039</v>
      </c>
    </row>
    <row r="48" spans="1:19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4">
        <f t="shared" si="2"/>
        <v>1.1478378378378378</v>
      </c>
      <c r="I48" t="s">
        <v>21</v>
      </c>
      <c r="J48" t="s">
        <v>22</v>
      </c>
      <c r="K48">
        <v>1278565200</v>
      </c>
      <c r="L48">
        <v>1280552400</v>
      </c>
      <c r="M48" s="8">
        <f t="shared" si="0"/>
        <v>40367.208333333336</v>
      </c>
      <c r="N48" s="8">
        <f t="shared" si="1"/>
        <v>40390.208333333336</v>
      </c>
      <c r="O48" t="b">
        <v>0</v>
      </c>
      <c r="P48" t="b">
        <v>0</v>
      </c>
      <c r="Q48" t="s">
        <v>23</v>
      </c>
      <c r="R48" t="s">
        <v>2034</v>
      </c>
      <c r="S48" t="s">
        <v>2035</v>
      </c>
    </row>
    <row r="49" spans="1:19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4">
        <f t="shared" si="2"/>
        <v>4.7526666666666664</v>
      </c>
      <c r="I49" t="s">
        <v>21</v>
      </c>
      <c r="J49" t="s">
        <v>22</v>
      </c>
      <c r="K49">
        <v>1396069200</v>
      </c>
      <c r="L49">
        <v>1398661200</v>
      </c>
      <c r="M49" s="8">
        <f t="shared" si="0"/>
        <v>41727.208333333336</v>
      </c>
      <c r="N49" s="8">
        <f t="shared" si="1"/>
        <v>41757.208333333336</v>
      </c>
      <c r="O49" t="b">
        <v>0</v>
      </c>
      <c r="P49" t="b">
        <v>0</v>
      </c>
      <c r="Q49" t="s">
        <v>33</v>
      </c>
      <c r="R49" t="s">
        <v>2038</v>
      </c>
      <c r="S49" t="s">
        <v>2039</v>
      </c>
    </row>
    <row r="50" spans="1:19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4">
        <f t="shared" si="2"/>
        <v>3.86972972972973</v>
      </c>
      <c r="I50" t="s">
        <v>21</v>
      </c>
      <c r="J50" t="s">
        <v>22</v>
      </c>
      <c r="K50">
        <v>1435208400</v>
      </c>
      <c r="L50">
        <v>1436245200</v>
      </c>
      <c r="M50" s="8">
        <f t="shared" si="0"/>
        <v>42180.208333333328</v>
      </c>
      <c r="N50" s="8">
        <f t="shared" si="1"/>
        <v>42192.208333333328</v>
      </c>
      <c r="O50" t="b">
        <v>0</v>
      </c>
      <c r="P50" t="b">
        <v>0</v>
      </c>
      <c r="Q50" t="s">
        <v>33</v>
      </c>
      <c r="R50" t="s">
        <v>2038</v>
      </c>
      <c r="S50" t="s">
        <v>2039</v>
      </c>
    </row>
    <row r="51" spans="1:19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4">
        <f t="shared" si="2"/>
        <v>1.89625</v>
      </c>
      <c r="I51" t="s">
        <v>21</v>
      </c>
      <c r="J51" t="s">
        <v>22</v>
      </c>
      <c r="K51">
        <v>1571547600</v>
      </c>
      <c r="L51">
        <v>1575439200</v>
      </c>
      <c r="M51" s="8">
        <f t="shared" si="0"/>
        <v>43758.208333333328</v>
      </c>
      <c r="N51" s="8">
        <f t="shared" si="1"/>
        <v>43803.25</v>
      </c>
      <c r="O51" t="b">
        <v>0</v>
      </c>
      <c r="P51" t="b">
        <v>0</v>
      </c>
      <c r="Q51" t="s">
        <v>23</v>
      </c>
      <c r="R51" t="s">
        <v>2034</v>
      </c>
      <c r="S51" t="s">
        <v>2035</v>
      </c>
    </row>
    <row r="52" spans="1:19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4">
        <f t="shared" si="2"/>
        <v>0.02</v>
      </c>
      <c r="I52" t="s">
        <v>107</v>
      </c>
      <c r="J52" t="s">
        <v>108</v>
      </c>
      <c r="K52">
        <v>1375333200</v>
      </c>
      <c r="L52">
        <v>1377752400</v>
      </c>
      <c r="M52" s="8">
        <f t="shared" si="0"/>
        <v>41487.208333333336</v>
      </c>
      <c r="N52" s="8">
        <f t="shared" si="1"/>
        <v>41515.208333333336</v>
      </c>
      <c r="O52" t="b">
        <v>0</v>
      </c>
      <c r="P52" t="b">
        <v>0</v>
      </c>
      <c r="Q52" t="s">
        <v>148</v>
      </c>
      <c r="R52" t="s">
        <v>2034</v>
      </c>
      <c r="S52" t="s">
        <v>2056</v>
      </c>
    </row>
    <row r="53" spans="1:19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4">
        <f t="shared" si="2"/>
        <v>0.91867805186590767</v>
      </c>
      <c r="I53" t="s">
        <v>40</v>
      </c>
      <c r="J53" t="s">
        <v>41</v>
      </c>
      <c r="K53">
        <v>1332824400</v>
      </c>
      <c r="L53">
        <v>1334206800</v>
      </c>
      <c r="M53" s="8">
        <f t="shared" si="0"/>
        <v>40995.208333333336</v>
      </c>
      <c r="N53" s="8">
        <f t="shared" si="1"/>
        <v>41011.208333333336</v>
      </c>
      <c r="O53" t="b">
        <v>0</v>
      </c>
      <c r="P53" t="b">
        <v>1</v>
      </c>
      <c r="Q53" t="s">
        <v>65</v>
      </c>
      <c r="R53" t="s">
        <v>2036</v>
      </c>
      <c r="S53" t="s">
        <v>2045</v>
      </c>
    </row>
    <row r="54" spans="1:19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4">
        <f t="shared" si="2"/>
        <v>0.34152777777777776</v>
      </c>
      <c r="I54" t="s">
        <v>21</v>
      </c>
      <c r="J54" t="s">
        <v>22</v>
      </c>
      <c r="K54">
        <v>1284526800</v>
      </c>
      <c r="L54">
        <v>1284872400</v>
      </c>
      <c r="M54" s="8">
        <f t="shared" si="0"/>
        <v>40436.208333333336</v>
      </c>
      <c r="N54" s="8">
        <f t="shared" si="1"/>
        <v>40440.208333333336</v>
      </c>
      <c r="O54" t="b">
        <v>0</v>
      </c>
      <c r="P54" t="b">
        <v>0</v>
      </c>
      <c r="Q54" t="s">
        <v>33</v>
      </c>
      <c r="R54" t="s">
        <v>2038</v>
      </c>
      <c r="S54" t="s">
        <v>2039</v>
      </c>
    </row>
    <row r="55" spans="1:19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4">
        <f t="shared" si="2"/>
        <v>1.4040909090909091</v>
      </c>
      <c r="I55" t="s">
        <v>21</v>
      </c>
      <c r="J55" t="s">
        <v>22</v>
      </c>
      <c r="K55">
        <v>1400562000</v>
      </c>
      <c r="L55">
        <v>1403931600</v>
      </c>
      <c r="M55" s="8">
        <f t="shared" si="0"/>
        <v>41779.208333333336</v>
      </c>
      <c r="N55" s="8">
        <f t="shared" si="1"/>
        <v>41818.208333333336</v>
      </c>
      <c r="O55" t="b">
        <v>0</v>
      </c>
      <c r="P55" t="b">
        <v>0</v>
      </c>
      <c r="Q55" t="s">
        <v>53</v>
      </c>
      <c r="R55" t="s">
        <v>2040</v>
      </c>
      <c r="S55" t="s">
        <v>2043</v>
      </c>
    </row>
    <row r="56" spans="1:19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4">
        <f t="shared" si="2"/>
        <v>0.89866666666666661</v>
      </c>
      <c r="I56" t="s">
        <v>21</v>
      </c>
      <c r="J56" t="s">
        <v>22</v>
      </c>
      <c r="K56">
        <v>1520748000</v>
      </c>
      <c r="L56">
        <v>1521262800</v>
      </c>
      <c r="M56" s="8">
        <f t="shared" si="0"/>
        <v>43170.25</v>
      </c>
      <c r="N56" s="8">
        <f t="shared" si="1"/>
        <v>43176.208333333328</v>
      </c>
      <c r="O56" t="b">
        <v>0</v>
      </c>
      <c r="P56" t="b">
        <v>0</v>
      </c>
      <c r="Q56" t="s">
        <v>65</v>
      </c>
      <c r="R56" t="s">
        <v>2036</v>
      </c>
      <c r="S56" t="s">
        <v>2045</v>
      </c>
    </row>
    <row r="57" spans="1:19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4">
        <f t="shared" si="2"/>
        <v>1.7796969696969698</v>
      </c>
      <c r="I57" t="s">
        <v>21</v>
      </c>
      <c r="J57" t="s">
        <v>22</v>
      </c>
      <c r="K57">
        <v>1532926800</v>
      </c>
      <c r="L57">
        <v>1533358800</v>
      </c>
      <c r="M57" s="8">
        <f t="shared" si="0"/>
        <v>43311.208333333328</v>
      </c>
      <c r="N57" s="8">
        <f t="shared" si="1"/>
        <v>43316.208333333328</v>
      </c>
      <c r="O57" t="b">
        <v>0</v>
      </c>
      <c r="P57" t="b">
        <v>0</v>
      </c>
      <c r="Q57" t="s">
        <v>159</v>
      </c>
      <c r="R57" t="s">
        <v>2034</v>
      </c>
      <c r="S57" t="s">
        <v>2057</v>
      </c>
    </row>
    <row r="58" spans="1:19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4">
        <f t="shared" si="2"/>
        <v>1.436625</v>
      </c>
      <c r="I58" t="s">
        <v>21</v>
      </c>
      <c r="J58" t="s">
        <v>22</v>
      </c>
      <c r="K58">
        <v>1420869600</v>
      </c>
      <c r="L58">
        <v>1421474400</v>
      </c>
      <c r="M58" s="8">
        <f t="shared" si="0"/>
        <v>42014.25</v>
      </c>
      <c r="N58" s="8">
        <f t="shared" si="1"/>
        <v>42021.25</v>
      </c>
      <c r="O58" t="b">
        <v>0</v>
      </c>
      <c r="P58" t="b">
        <v>0</v>
      </c>
      <c r="Q58" t="s">
        <v>65</v>
      </c>
      <c r="R58" t="s">
        <v>2036</v>
      </c>
      <c r="S58" t="s">
        <v>2045</v>
      </c>
    </row>
    <row r="59" spans="1:19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4">
        <f t="shared" si="2"/>
        <v>2.1527586206896552</v>
      </c>
      <c r="I59" t="s">
        <v>21</v>
      </c>
      <c r="J59" t="s">
        <v>22</v>
      </c>
      <c r="K59">
        <v>1504242000</v>
      </c>
      <c r="L59">
        <v>1505278800</v>
      </c>
      <c r="M59" s="8">
        <f t="shared" si="0"/>
        <v>42979.208333333328</v>
      </c>
      <c r="N59" s="8">
        <f t="shared" si="1"/>
        <v>42991.208333333328</v>
      </c>
      <c r="O59" t="b">
        <v>0</v>
      </c>
      <c r="P59" t="b">
        <v>0</v>
      </c>
      <c r="Q59" t="s">
        <v>89</v>
      </c>
      <c r="R59" t="s">
        <v>2049</v>
      </c>
      <c r="S59" t="s">
        <v>2050</v>
      </c>
    </row>
    <row r="60" spans="1:19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4">
        <f t="shared" si="2"/>
        <v>2.2711111111111113</v>
      </c>
      <c r="I60" t="s">
        <v>21</v>
      </c>
      <c r="J60" t="s">
        <v>22</v>
      </c>
      <c r="K60">
        <v>1442811600</v>
      </c>
      <c r="L60">
        <v>1443934800</v>
      </c>
      <c r="M60" s="8">
        <f t="shared" si="0"/>
        <v>42268.208333333328</v>
      </c>
      <c r="N60" s="8">
        <f t="shared" si="1"/>
        <v>42281.208333333328</v>
      </c>
      <c r="O60" t="b">
        <v>0</v>
      </c>
      <c r="P60" t="b">
        <v>0</v>
      </c>
      <c r="Q60" t="s">
        <v>33</v>
      </c>
      <c r="R60" t="s">
        <v>2038</v>
      </c>
      <c r="S60" t="s">
        <v>2039</v>
      </c>
    </row>
    <row r="61" spans="1:19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4">
        <f t="shared" si="2"/>
        <v>2.7507142857142859</v>
      </c>
      <c r="I61" t="s">
        <v>21</v>
      </c>
      <c r="J61" t="s">
        <v>22</v>
      </c>
      <c r="K61">
        <v>1497243600</v>
      </c>
      <c r="L61">
        <v>1498539600</v>
      </c>
      <c r="M61" s="8">
        <f t="shared" si="0"/>
        <v>42898.208333333328</v>
      </c>
      <c r="N61" s="8">
        <f t="shared" si="1"/>
        <v>42913.208333333328</v>
      </c>
      <c r="O61" t="b">
        <v>0</v>
      </c>
      <c r="P61" t="b">
        <v>1</v>
      </c>
      <c r="Q61" t="s">
        <v>33</v>
      </c>
      <c r="R61" t="s">
        <v>2038</v>
      </c>
      <c r="S61" t="s">
        <v>2039</v>
      </c>
    </row>
    <row r="62" spans="1:19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4">
        <f t="shared" si="2"/>
        <v>1.4437048832271762</v>
      </c>
      <c r="I62" t="s">
        <v>15</v>
      </c>
      <c r="J62" t="s">
        <v>16</v>
      </c>
      <c r="K62">
        <v>1342501200</v>
      </c>
      <c r="L62">
        <v>1342760400</v>
      </c>
      <c r="M62" s="8">
        <f t="shared" si="0"/>
        <v>41107.208333333336</v>
      </c>
      <c r="N62" s="8">
        <f t="shared" si="1"/>
        <v>41110.208333333336</v>
      </c>
      <c r="O62" t="b">
        <v>0</v>
      </c>
      <c r="P62" t="b">
        <v>0</v>
      </c>
      <c r="Q62" t="s">
        <v>33</v>
      </c>
      <c r="R62" t="s">
        <v>2038</v>
      </c>
      <c r="S62" t="s">
        <v>2039</v>
      </c>
    </row>
    <row r="63" spans="1:19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4">
        <f t="shared" si="2"/>
        <v>0.92745983935742971</v>
      </c>
      <c r="I63" t="s">
        <v>15</v>
      </c>
      <c r="J63" t="s">
        <v>16</v>
      </c>
      <c r="K63">
        <v>1298268000</v>
      </c>
      <c r="L63">
        <v>1301720400</v>
      </c>
      <c r="M63" s="8">
        <f t="shared" si="0"/>
        <v>40595.25</v>
      </c>
      <c r="N63" s="8">
        <f t="shared" si="1"/>
        <v>40635.208333333336</v>
      </c>
      <c r="O63" t="b">
        <v>0</v>
      </c>
      <c r="P63" t="b">
        <v>0</v>
      </c>
      <c r="Q63" t="s">
        <v>33</v>
      </c>
      <c r="R63" t="s">
        <v>2038</v>
      </c>
      <c r="S63" t="s">
        <v>2039</v>
      </c>
    </row>
    <row r="64" spans="1:19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4">
        <f t="shared" si="2"/>
        <v>7.226</v>
      </c>
      <c r="I64" t="s">
        <v>21</v>
      </c>
      <c r="J64" t="s">
        <v>22</v>
      </c>
      <c r="K64">
        <v>1433480400</v>
      </c>
      <c r="L64">
        <v>1433566800</v>
      </c>
      <c r="M64" s="8">
        <f t="shared" si="0"/>
        <v>42160.208333333328</v>
      </c>
      <c r="N64" s="8">
        <f t="shared" si="1"/>
        <v>42161.208333333328</v>
      </c>
      <c r="O64" t="b">
        <v>0</v>
      </c>
      <c r="P64" t="b">
        <v>0</v>
      </c>
      <c r="Q64" t="s">
        <v>28</v>
      </c>
      <c r="R64" t="s">
        <v>2036</v>
      </c>
      <c r="S64" t="s">
        <v>2037</v>
      </c>
    </row>
    <row r="65" spans="1:19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4">
        <f t="shared" si="2"/>
        <v>0.11851063829787234</v>
      </c>
      <c r="I65" t="s">
        <v>21</v>
      </c>
      <c r="J65" t="s">
        <v>22</v>
      </c>
      <c r="K65">
        <v>1493355600</v>
      </c>
      <c r="L65">
        <v>1493874000</v>
      </c>
      <c r="M65" s="8">
        <f t="shared" si="0"/>
        <v>42853.208333333328</v>
      </c>
      <c r="N65" s="8">
        <f t="shared" si="1"/>
        <v>42859.208333333328</v>
      </c>
      <c r="O65" t="b">
        <v>0</v>
      </c>
      <c r="P65" t="b">
        <v>0</v>
      </c>
      <c r="Q65" t="s">
        <v>33</v>
      </c>
      <c r="R65" t="s">
        <v>2038</v>
      </c>
      <c r="S65" t="s">
        <v>2039</v>
      </c>
    </row>
    <row r="66" spans="1:19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4">
        <f t="shared" si="2"/>
        <v>0.97642857142857142</v>
      </c>
      <c r="I66" t="s">
        <v>21</v>
      </c>
      <c r="J66" t="s">
        <v>22</v>
      </c>
      <c r="K66">
        <v>1530507600</v>
      </c>
      <c r="L66">
        <v>1531803600</v>
      </c>
      <c r="M66" s="8">
        <f t="shared" ref="M66:M129" si="3">(((K66/60)/60)/24)+DATE(1970,1,1)</f>
        <v>43283.208333333328</v>
      </c>
      <c r="N66" s="8">
        <f t="shared" ref="N66:N129" si="4">(((L66/60)/60)/24)+DATE(1970,1,1)</f>
        <v>43298.208333333328</v>
      </c>
      <c r="O66" t="b">
        <v>0</v>
      </c>
      <c r="P66" t="b">
        <v>1</v>
      </c>
      <c r="Q66" t="s">
        <v>28</v>
      </c>
      <c r="R66" t="s">
        <v>2036</v>
      </c>
      <c r="S66" t="s">
        <v>2037</v>
      </c>
    </row>
    <row r="67" spans="1:19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4">
        <f t="shared" ref="H67:H130" si="5">E67/D67</f>
        <v>2.3614754098360655</v>
      </c>
      <c r="I67" t="s">
        <v>21</v>
      </c>
      <c r="J67" t="s">
        <v>22</v>
      </c>
      <c r="K67">
        <v>1296108000</v>
      </c>
      <c r="L67">
        <v>1296712800</v>
      </c>
      <c r="M67" s="8">
        <f t="shared" si="3"/>
        <v>40570.25</v>
      </c>
      <c r="N67" s="8">
        <f t="shared" si="4"/>
        <v>40577.25</v>
      </c>
      <c r="O67" t="b">
        <v>0</v>
      </c>
      <c r="P67" t="b">
        <v>0</v>
      </c>
      <c r="Q67" t="s">
        <v>33</v>
      </c>
      <c r="R67" t="s">
        <v>2038</v>
      </c>
      <c r="S67" t="s">
        <v>2039</v>
      </c>
    </row>
    <row r="68" spans="1:19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4">
        <f t="shared" si="5"/>
        <v>0.45068965517241377</v>
      </c>
      <c r="I68" t="s">
        <v>21</v>
      </c>
      <c r="J68" t="s">
        <v>22</v>
      </c>
      <c r="K68">
        <v>1428469200</v>
      </c>
      <c r="L68">
        <v>1428901200</v>
      </c>
      <c r="M68" s="8">
        <f t="shared" si="3"/>
        <v>42102.208333333328</v>
      </c>
      <c r="N68" s="8">
        <f t="shared" si="4"/>
        <v>42107.208333333328</v>
      </c>
      <c r="O68" t="b">
        <v>0</v>
      </c>
      <c r="P68" t="b">
        <v>1</v>
      </c>
      <c r="Q68" t="s">
        <v>33</v>
      </c>
      <c r="R68" t="s">
        <v>2038</v>
      </c>
      <c r="S68" t="s">
        <v>2039</v>
      </c>
    </row>
    <row r="69" spans="1:19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4">
        <f t="shared" si="5"/>
        <v>1.6238567493112948</v>
      </c>
      <c r="I69" t="s">
        <v>40</v>
      </c>
      <c r="J69" t="s">
        <v>41</v>
      </c>
      <c r="K69">
        <v>1264399200</v>
      </c>
      <c r="L69">
        <v>1264831200</v>
      </c>
      <c r="M69" s="8">
        <f t="shared" si="3"/>
        <v>40203.25</v>
      </c>
      <c r="N69" s="8">
        <f t="shared" si="4"/>
        <v>40208.25</v>
      </c>
      <c r="O69" t="b">
        <v>0</v>
      </c>
      <c r="P69" t="b">
        <v>1</v>
      </c>
      <c r="Q69" t="s">
        <v>65</v>
      </c>
      <c r="R69" t="s">
        <v>2036</v>
      </c>
      <c r="S69" t="s">
        <v>2045</v>
      </c>
    </row>
    <row r="70" spans="1:19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4">
        <f t="shared" si="5"/>
        <v>2.5452631578947367</v>
      </c>
      <c r="I70" t="s">
        <v>107</v>
      </c>
      <c r="J70" t="s">
        <v>108</v>
      </c>
      <c r="K70">
        <v>1501131600</v>
      </c>
      <c r="L70">
        <v>1505192400</v>
      </c>
      <c r="M70" s="8">
        <f t="shared" si="3"/>
        <v>42943.208333333328</v>
      </c>
      <c r="N70" s="8">
        <f t="shared" si="4"/>
        <v>42990.208333333328</v>
      </c>
      <c r="O70" t="b">
        <v>0</v>
      </c>
      <c r="P70" t="b">
        <v>1</v>
      </c>
      <c r="Q70" t="s">
        <v>33</v>
      </c>
      <c r="R70" t="s">
        <v>2038</v>
      </c>
      <c r="S70" t="s">
        <v>2039</v>
      </c>
    </row>
    <row r="71" spans="1:19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4">
        <f t="shared" si="5"/>
        <v>0.24063291139240506</v>
      </c>
      <c r="I71" t="s">
        <v>21</v>
      </c>
      <c r="J71" t="s">
        <v>22</v>
      </c>
      <c r="K71">
        <v>1292738400</v>
      </c>
      <c r="L71">
        <v>1295676000</v>
      </c>
      <c r="M71" s="8">
        <f t="shared" si="3"/>
        <v>40531.25</v>
      </c>
      <c r="N71" s="8">
        <f t="shared" si="4"/>
        <v>40565.25</v>
      </c>
      <c r="O71" t="b">
        <v>0</v>
      </c>
      <c r="P71" t="b">
        <v>0</v>
      </c>
      <c r="Q71" t="s">
        <v>33</v>
      </c>
      <c r="R71" t="s">
        <v>2038</v>
      </c>
      <c r="S71" t="s">
        <v>2039</v>
      </c>
    </row>
    <row r="72" spans="1:19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4">
        <f t="shared" si="5"/>
        <v>1.2374140625000001</v>
      </c>
      <c r="I72" t="s">
        <v>107</v>
      </c>
      <c r="J72" t="s">
        <v>108</v>
      </c>
      <c r="K72">
        <v>1288674000</v>
      </c>
      <c r="L72">
        <v>1292911200</v>
      </c>
      <c r="M72" s="8">
        <f t="shared" si="3"/>
        <v>40484.208333333336</v>
      </c>
      <c r="N72" s="8">
        <f t="shared" si="4"/>
        <v>40533.25</v>
      </c>
      <c r="O72" t="b">
        <v>0</v>
      </c>
      <c r="P72" t="b">
        <v>1</v>
      </c>
      <c r="Q72" t="s">
        <v>33</v>
      </c>
      <c r="R72" t="s">
        <v>2038</v>
      </c>
      <c r="S72" t="s">
        <v>2039</v>
      </c>
    </row>
    <row r="73" spans="1:19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4">
        <f t="shared" si="5"/>
        <v>1.0806666666666667</v>
      </c>
      <c r="I73" t="s">
        <v>21</v>
      </c>
      <c r="J73" t="s">
        <v>22</v>
      </c>
      <c r="K73">
        <v>1575093600</v>
      </c>
      <c r="L73">
        <v>1575439200</v>
      </c>
      <c r="M73" s="8">
        <f t="shared" si="3"/>
        <v>43799.25</v>
      </c>
      <c r="N73" s="8">
        <f t="shared" si="4"/>
        <v>43803.25</v>
      </c>
      <c r="O73" t="b">
        <v>0</v>
      </c>
      <c r="P73" t="b">
        <v>0</v>
      </c>
      <c r="Q73" t="s">
        <v>33</v>
      </c>
      <c r="R73" t="s">
        <v>2038</v>
      </c>
      <c r="S73" t="s">
        <v>2039</v>
      </c>
    </row>
    <row r="74" spans="1:19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4">
        <f t="shared" si="5"/>
        <v>6.7033333333333331</v>
      </c>
      <c r="I74" t="s">
        <v>21</v>
      </c>
      <c r="J74" t="s">
        <v>22</v>
      </c>
      <c r="K74">
        <v>1435726800</v>
      </c>
      <c r="L74">
        <v>1438837200</v>
      </c>
      <c r="M74" s="8">
        <f t="shared" si="3"/>
        <v>42186.208333333328</v>
      </c>
      <c r="N74" s="8">
        <f t="shared" si="4"/>
        <v>42222.208333333328</v>
      </c>
      <c r="O74" t="b">
        <v>0</v>
      </c>
      <c r="P74" t="b">
        <v>0</v>
      </c>
      <c r="Q74" t="s">
        <v>71</v>
      </c>
      <c r="R74" t="s">
        <v>2040</v>
      </c>
      <c r="S74" t="s">
        <v>2048</v>
      </c>
    </row>
    <row r="75" spans="1:19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4">
        <f t="shared" si="5"/>
        <v>6.609285714285714</v>
      </c>
      <c r="I75" t="s">
        <v>21</v>
      </c>
      <c r="J75" t="s">
        <v>22</v>
      </c>
      <c r="K75">
        <v>1480226400</v>
      </c>
      <c r="L75">
        <v>1480485600</v>
      </c>
      <c r="M75" s="8">
        <f t="shared" si="3"/>
        <v>42701.25</v>
      </c>
      <c r="N75" s="8">
        <f t="shared" si="4"/>
        <v>42704.25</v>
      </c>
      <c r="O75" t="b">
        <v>0</v>
      </c>
      <c r="P75" t="b">
        <v>0</v>
      </c>
      <c r="Q75" t="s">
        <v>159</v>
      </c>
      <c r="R75" t="s">
        <v>2034</v>
      </c>
      <c r="S75" t="s">
        <v>2057</v>
      </c>
    </row>
    <row r="76" spans="1:19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4">
        <f t="shared" si="5"/>
        <v>1.2246153846153847</v>
      </c>
      <c r="I76" t="s">
        <v>40</v>
      </c>
      <c r="J76" t="s">
        <v>41</v>
      </c>
      <c r="K76">
        <v>1459054800</v>
      </c>
      <c r="L76">
        <v>1459141200</v>
      </c>
      <c r="M76" s="8">
        <f t="shared" si="3"/>
        <v>42456.208333333328</v>
      </c>
      <c r="N76" s="8">
        <f t="shared" si="4"/>
        <v>42457.208333333328</v>
      </c>
      <c r="O76" t="b">
        <v>0</v>
      </c>
      <c r="P76" t="b">
        <v>0</v>
      </c>
      <c r="Q76" t="s">
        <v>148</v>
      </c>
      <c r="R76" t="s">
        <v>2034</v>
      </c>
      <c r="S76" t="s">
        <v>2056</v>
      </c>
    </row>
    <row r="77" spans="1:19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4">
        <f t="shared" si="5"/>
        <v>1.5057731958762886</v>
      </c>
      <c r="I77" t="s">
        <v>21</v>
      </c>
      <c r="J77" t="s">
        <v>22</v>
      </c>
      <c r="K77">
        <v>1531630800</v>
      </c>
      <c r="L77">
        <v>1532322000</v>
      </c>
      <c r="M77" s="8">
        <f t="shared" si="3"/>
        <v>43296.208333333328</v>
      </c>
      <c r="N77" s="8">
        <f t="shared" si="4"/>
        <v>43304.208333333328</v>
      </c>
      <c r="O77" t="b">
        <v>0</v>
      </c>
      <c r="P77" t="b">
        <v>0</v>
      </c>
      <c r="Q77" t="s">
        <v>122</v>
      </c>
      <c r="R77" t="s">
        <v>2053</v>
      </c>
      <c r="S77" t="s">
        <v>2054</v>
      </c>
    </row>
    <row r="78" spans="1:19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4">
        <f t="shared" si="5"/>
        <v>0.78106590724165992</v>
      </c>
      <c r="I78" t="s">
        <v>21</v>
      </c>
      <c r="J78" t="s">
        <v>22</v>
      </c>
      <c r="K78">
        <v>1421992800</v>
      </c>
      <c r="L78">
        <v>1426222800</v>
      </c>
      <c r="M78" s="8">
        <f t="shared" si="3"/>
        <v>42027.25</v>
      </c>
      <c r="N78" s="8">
        <f t="shared" si="4"/>
        <v>42076.208333333328</v>
      </c>
      <c r="O78" t="b">
        <v>1</v>
      </c>
      <c r="P78" t="b">
        <v>1</v>
      </c>
      <c r="Q78" t="s">
        <v>33</v>
      </c>
      <c r="R78" t="s">
        <v>2038</v>
      </c>
      <c r="S78" t="s">
        <v>2039</v>
      </c>
    </row>
    <row r="79" spans="1:19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4">
        <f t="shared" si="5"/>
        <v>0.46947368421052632</v>
      </c>
      <c r="I79" t="s">
        <v>21</v>
      </c>
      <c r="J79" t="s">
        <v>22</v>
      </c>
      <c r="K79">
        <v>1285563600</v>
      </c>
      <c r="L79">
        <v>1286773200</v>
      </c>
      <c r="M79" s="8">
        <f t="shared" si="3"/>
        <v>40448.208333333336</v>
      </c>
      <c r="N79" s="8">
        <f t="shared" si="4"/>
        <v>40462.208333333336</v>
      </c>
      <c r="O79" t="b">
        <v>0</v>
      </c>
      <c r="P79" t="b">
        <v>1</v>
      </c>
      <c r="Q79" t="s">
        <v>71</v>
      </c>
      <c r="R79" t="s">
        <v>2040</v>
      </c>
      <c r="S79" t="s">
        <v>2048</v>
      </c>
    </row>
    <row r="80" spans="1:19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4">
        <f t="shared" si="5"/>
        <v>3.008</v>
      </c>
      <c r="I80" t="s">
        <v>21</v>
      </c>
      <c r="J80" t="s">
        <v>22</v>
      </c>
      <c r="K80">
        <v>1523854800</v>
      </c>
      <c r="L80">
        <v>1523941200</v>
      </c>
      <c r="M80" s="8">
        <f t="shared" si="3"/>
        <v>43206.208333333328</v>
      </c>
      <c r="N80" s="8">
        <f t="shared" si="4"/>
        <v>43207.208333333328</v>
      </c>
      <c r="O80" t="b">
        <v>0</v>
      </c>
      <c r="P80" t="b">
        <v>0</v>
      </c>
      <c r="Q80" t="s">
        <v>206</v>
      </c>
      <c r="R80" t="s">
        <v>2046</v>
      </c>
      <c r="S80" t="s">
        <v>2058</v>
      </c>
    </row>
    <row r="81" spans="1:19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4">
        <f t="shared" si="5"/>
        <v>0.6959861591695502</v>
      </c>
      <c r="I81" t="s">
        <v>21</v>
      </c>
      <c r="J81" t="s">
        <v>22</v>
      </c>
      <c r="K81">
        <v>1529125200</v>
      </c>
      <c r="L81">
        <v>1529557200</v>
      </c>
      <c r="M81" s="8">
        <f t="shared" si="3"/>
        <v>43267.208333333328</v>
      </c>
      <c r="N81" s="8">
        <f t="shared" si="4"/>
        <v>43272.208333333328</v>
      </c>
      <c r="O81" t="b">
        <v>0</v>
      </c>
      <c r="P81" t="b">
        <v>0</v>
      </c>
      <c r="Q81" t="s">
        <v>33</v>
      </c>
      <c r="R81" t="s">
        <v>2038</v>
      </c>
      <c r="S81" t="s">
        <v>2039</v>
      </c>
    </row>
    <row r="82" spans="1:19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4">
        <f t="shared" si="5"/>
        <v>6.374545454545455</v>
      </c>
      <c r="I82" t="s">
        <v>21</v>
      </c>
      <c r="J82" t="s">
        <v>22</v>
      </c>
      <c r="K82">
        <v>1503982800</v>
      </c>
      <c r="L82">
        <v>1506574800</v>
      </c>
      <c r="M82" s="8">
        <f t="shared" si="3"/>
        <v>42976.208333333328</v>
      </c>
      <c r="N82" s="8">
        <f t="shared" si="4"/>
        <v>43006.208333333328</v>
      </c>
      <c r="O82" t="b">
        <v>0</v>
      </c>
      <c r="P82" t="b">
        <v>0</v>
      </c>
      <c r="Q82" t="s">
        <v>89</v>
      </c>
      <c r="R82" t="s">
        <v>2049</v>
      </c>
      <c r="S82" t="s">
        <v>2050</v>
      </c>
    </row>
    <row r="83" spans="1:19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4">
        <f t="shared" si="5"/>
        <v>2.253392857142857</v>
      </c>
      <c r="I83" t="s">
        <v>21</v>
      </c>
      <c r="J83" t="s">
        <v>22</v>
      </c>
      <c r="K83">
        <v>1511416800</v>
      </c>
      <c r="L83">
        <v>1513576800</v>
      </c>
      <c r="M83" s="8">
        <f t="shared" si="3"/>
        <v>43062.25</v>
      </c>
      <c r="N83" s="8">
        <f t="shared" si="4"/>
        <v>43087.25</v>
      </c>
      <c r="O83" t="b">
        <v>0</v>
      </c>
      <c r="P83" t="b">
        <v>0</v>
      </c>
      <c r="Q83" t="s">
        <v>23</v>
      </c>
      <c r="R83" t="s">
        <v>2034</v>
      </c>
      <c r="S83" t="s">
        <v>2035</v>
      </c>
    </row>
    <row r="84" spans="1:19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4">
        <f t="shared" si="5"/>
        <v>14.973000000000001</v>
      </c>
      <c r="I84" t="s">
        <v>40</v>
      </c>
      <c r="J84" t="s">
        <v>41</v>
      </c>
      <c r="K84">
        <v>1547704800</v>
      </c>
      <c r="L84">
        <v>1548309600</v>
      </c>
      <c r="M84" s="8">
        <f t="shared" si="3"/>
        <v>43482.25</v>
      </c>
      <c r="N84" s="8">
        <f t="shared" si="4"/>
        <v>43489.25</v>
      </c>
      <c r="O84" t="b">
        <v>0</v>
      </c>
      <c r="P84" t="b">
        <v>1</v>
      </c>
      <c r="Q84" t="s">
        <v>89</v>
      </c>
      <c r="R84" t="s">
        <v>2049</v>
      </c>
      <c r="S84" t="s">
        <v>2050</v>
      </c>
    </row>
    <row r="85" spans="1:19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4">
        <f t="shared" si="5"/>
        <v>0.37590225563909774</v>
      </c>
      <c r="I85" t="s">
        <v>21</v>
      </c>
      <c r="J85" t="s">
        <v>22</v>
      </c>
      <c r="K85">
        <v>1469682000</v>
      </c>
      <c r="L85">
        <v>1471582800</v>
      </c>
      <c r="M85" s="8">
        <f t="shared" si="3"/>
        <v>42579.208333333328</v>
      </c>
      <c r="N85" s="8">
        <f t="shared" si="4"/>
        <v>42601.208333333328</v>
      </c>
      <c r="O85" t="b">
        <v>0</v>
      </c>
      <c r="P85" t="b">
        <v>0</v>
      </c>
      <c r="Q85" t="s">
        <v>50</v>
      </c>
      <c r="R85" t="s">
        <v>2034</v>
      </c>
      <c r="S85" t="s">
        <v>2042</v>
      </c>
    </row>
    <row r="86" spans="1:19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4">
        <f t="shared" si="5"/>
        <v>1.3236942675159236</v>
      </c>
      <c r="I86" t="s">
        <v>21</v>
      </c>
      <c r="J86" t="s">
        <v>22</v>
      </c>
      <c r="K86">
        <v>1343451600</v>
      </c>
      <c r="L86">
        <v>1344315600</v>
      </c>
      <c r="M86" s="8">
        <f t="shared" si="3"/>
        <v>41118.208333333336</v>
      </c>
      <c r="N86" s="8">
        <f t="shared" si="4"/>
        <v>41128.208333333336</v>
      </c>
      <c r="O86" t="b">
        <v>0</v>
      </c>
      <c r="P86" t="b">
        <v>0</v>
      </c>
      <c r="Q86" t="s">
        <v>65</v>
      </c>
      <c r="R86" t="s">
        <v>2036</v>
      </c>
      <c r="S86" t="s">
        <v>2045</v>
      </c>
    </row>
    <row r="87" spans="1:19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4">
        <f t="shared" si="5"/>
        <v>1.3122448979591836</v>
      </c>
      <c r="I87" t="s">
        <v>26</v>
      </c>
      <c r="J87" t="s">
        <v>27</v>
      </c>
      <c r="K87">
        <v>1315717200</v>
      </c>
      <c r="L87">
        <v>1316408400</v>
      </c>
      <c r="M87" s="8">
        <f t="shared" si="3"/>
        <v>40797.208333333336</v>
      </c>
      <c r="N87" s="8">
        <f t="shared" si="4"/>
        <v>40805.208333333336</v>
      </c>
      <c r="O87" t="b">
        <v>0</v>
      </c>
      <c r="P87" t="b">
        <v>0</v>
      </c>
      <c r="Q87" t="s">
        <v>60</v>
      </c>
      <c r="R87" t="s">
        <v>2034</v>
      </c>
      <c r="S87" t="s">
        <v>2044</v>
      </c>
    </row>
    <row r="88" spans="1:19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4">
        <f t="shared" si="5"/>
        <v>1.6763513513513513</v>
      </c>
      <c r="I88" t="s">
        <v>21</v>
      </c>
      <c r="J88" t="s">
        <v>22</v>
      </c>
      <c r="K88">
        <v>1430715600</v>
      </c>
      <c r="L88">
        <v>1431838800</v>
      </c>
      <c r="M88" s="8">
        <f t="shared" si="3"/>
        <v>42128.208333333328</v>
      </c>
      <c r="N88" s="8">
        <f t="shared" si="4"/>
        <v>42141.208333333328</v>
      </c>
      <c r="O88" t="b">
        <v>1</v>
      </c>
      <c r="P88" t="b">
        <v>0</v>
      </c>
      <c r="Q88" t="s">
        <v>33</v>
      </c>
      <c r="R88" t="s">
        <v>2038</v>
      </c>
      <c r="S88" t="s">
        <v>2039</v>
      </c>
    </row>
    <row r="89" spans="1:19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4">
        <f t="shared" si="5"/>
        <v>0.6198488664987406</v>
      </c>
      <c r="I89" t="s">
        <v>26</v>
      </c>
      <c r="J89" t="s">
        <v>27</v>
      </c>
      <c r="K89">
        <v>1299564000</v>
      </c>
      <c r="L89">
        <v>1300510800</v>
      </c>
      <c r="M89" s="8">
        <f t="shared" si="3"/>
        <v>40610.25</v>
      </c>
      <c r="N89" s="8">
        <f t="shared" si="4"/>
        <v>40621.208333333336</v>
      </c>
      <c r="O89" t="b">
        <v>0</v>
      </c>
      <c r="P89" t="b">
        <v>1</v>
      </c>
      <c r="Q89" t="s">
        <v>23</v>
      </c>
      <c r="R89" t="s">
        <v>2034</v>
      </c>
      <c r="S89" t="s">
        <v>2035</v>
      </c>
    </row>
    <row r="90" spans="1:19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4">
        <f t="shared" si="5"/>
        <v>2.6074999999999999</v>
      </c>
      <c r="I90" t="s">
        <v>21</v>
      </c>
      <c r="J90" t="s">
        <v>22</v>
      </c>
      <c r="K90">
        <v>1429160400</v>
      </c>
      <c r="L90">
        <v>1431061200</v>
      </c>
      <c r="M90" s="8">
        <f t="shared" si="3"/>
        <v>42110.208333333328</v>
      </c>
      <c r="N90" s="8">
        <f t="shared" si="4"/>
        <v>42132.208333333328</v>
      </c>
      <c r="O90" t="b">
        <v>0</v>
      </c>
      <c r="P90" t="b">
        <v>0</v>
      </c>
      <c r="Q90" t="s">
        <v>206</v>
      </c>
      <c r="R90" t="s">
        <v>2046</v>
      </c>
      <c r="S90" t="s">
        <v>2058</v>
      </c>
    </row>
    <row r="91" spans="1:19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4">
        <f t="shared" si="5"/>
        <v>2.5258823529411765</v>
      </c>
      <c r="I91" t="s">
        <v>21</v>
      </c>
      <c r="J91" t="s">
        <v>22</v>
      </c>
      <c r="K91">
        <v>1271307600</v>
      </c>
      <c r="L91">
        <v>1271480400</v>
      </c>
      <c r="M91" s="8">
        <f t="shared" si="3"/>
        <v>40283.208333333336</v>
      </c>
      <c r="N91" s="8">
        <f t="shared" si="4"/>
        <v>40285.208333333336</v>
      </c>
      <c r="O91" t="b">
        <v>0</v>
      </c>
      <c r="P91" t="b">
        <v>0</v>
      </c>
      <c r="Q91" t="s">
        <v>33</v>
      </c>
      <c r="R91" t="s">
        <v>2038</v>
      </c>
      <c r="S91" t="s">
        <v>2039</v>
      </c>
    </row>
    <row r="92" spans="1:19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4">
        <f t="shared" si="5"/>
        <v>0.7861538461538462</v>
      </c>
      <c r="I92" t="s">
        <v>21</v>
      </c>
      <c r="J92" t="s">
        <v>22</v>
      </c>
      <c r="K92">
        <v>1456380000</v>
      </c>
      <c r="L92">
        <v>1456380000</v>
      </c>
      <c r="M92" s="8">
        <f t="shared" si="3"/>
        <v>42425.25</v>
      </c>
      <c r="N92" s="8">
        <f t="shared" si="4"/>
        <v>42425.25</v>
      </c>
      <c r="O92" t="b">
        <v>0</v>
      </c>
      <c r="P92" t="b">
        <v>1</v>
      </c>
      <c r="Q92" t="s">
        <v>33</v>
      </c>
      <c r="R92" t="s">
        <v>2038</v>
      </c>
      <c r="S92" t="s">
        <v>2039</v>
      </c>
    </row>
    <row r="93" spans="1:19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4">
        <f t="shared" si="5"/>
        <v>0.48404406999351912</v>
      </c>
      <c r="I93" t="s">
        <v>107</v>
      </c>
      <c r="J93" t="s">
        <v>108</v>
      </c>
      <c r="K93">
        <v>1470459600</v>
      </c>
      <c r="L93">
        <v>1472878800</v>
      </c>
      <c r="M93" s="8">
        <f t="shared" si="3"/>
        <v>42588.208333333328</v>
      </c>
      <c r="N93" s="8">
        <f t="shared" si="4"/>
        <v>42616.208333333328</v>
      </c>
      <c r="O93" t="b">
        <v>0</v>
      </c>
      <c r="P93" t="b">
        <v>0</v>
      </c>
      <c r="Q93" t="s">
        <v>206</v>
      </c>
      <c r="R93" t="s">
        <v>2046</v>
      </c>
      <c r="S93" t="s">
        <v>2058</v>
      </c>
    </row>
    <row r="94" spans="1:19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4">
        <f t="shared" si="5"/>
        <v>2.5887500000000001</v>
      </c>
      <c r="I94" t="s">
        <v>98</v>
      </c>
      <c r="J94" t="s">
        <v>99</v>
      </c>
      <c r="K94">
        <v>1277269200</v>
      </c>
      <c r="L94">
        <v>1277355600</v>
      </c>
      <c r="M94" s="8">
        <f t="shared" si="3"/>
        <v>40352.208333333336</v>
      </c>
      <c r="N94" s="8">
        <f t="shared" si="4"/>
        <v>40353.208333333336</v>
      </c>
      <c r="O94" t="b">
        <v>0</v>
      </c>
      <c r="P94" t="b">
        <v>1</v>
      </c>
      <c r="Q94" t="s">
        <v>89</v>
      </c>
      <c r="R94" t="s">
        <v>2049</v>
      </c>
      <c r="S94" t="s">
        <v>2050</v>
      </c>
    </row>
    <row r="95" spans="1:19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4">
        <f t="shared" si="5"/>
        <v>0.60548713235294116</v>
      </c>
      <c r="I95" t="s">
        <v>21</v>
      </c>
      <c r="J95" t="s">
        <v>22</v>
      </c>
      <c r="K95">
        <v>1350709200</v>
      </c>
      <c r="L95">
        <v>1351054800</v>
      </c>
      <c r="M95" s="8">
        <f t="shared" si="3"/>
        <v>41202.208333333336</v>
      </c>
      <c r="N95" s="8">
        <f t="shared" si="4"/>
        <v>41206.208333333336</v>
      </c>
      <c r="O95" t="b">
        <v>0</v>
      </c>
      <c r="P95" t="b">
        <v>1</v>
      </c>
      <c r="Q95" t="s">
        <v>33</v>
      </c>
      <c r="R95" t="s">
        <v>2038</v>
      </c>
      <c r="S95" t="s">
        <v>2039</v>
      </c>
    </row>
    <row r="96" spans="1:19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4">
        <f t="shared" si="5"/>
        <v>3.036896551724138</v>
      </c>
      <c r="I96" t="s">
        <v>40</v>
      </c>
      <c r="J96" t="s">
        <v>41</v>
      </c>
      <c r="K96">
        <v>1554613200</v>
      </c>
      <c r="L96">
        <v>1555563600</v>
      </c>
      <c r="M96" s="8">
        <f t="shared" si="3"/>
        <v>43562.208333333328</v>
      </c>
      <c r="N96" s="8">
        <f t="shared" si="4"/>
        <v>43573.208333333328</v>
      </c>
      <c r="O96" t="b">
        <v>0</v>
      </c>
      <c r="P96" t="b">
        <v>0</v>
      </c>
      <c r="Q96" t="s">
        <v>28</v>
      </c>
      <c r="R96" t="s">
        <v>2036</v>
      </c>
      <c r="S96" t="s">
        <v>2037</v>
      </c>
    </row>
    <row r="97" spans="1:19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4">
        <f t="shared" si="5"/>
        <v>1.1299999999999999</v>
      </c>
      <c r="I97" t="s">
        <v>21</v>
      </c>
      <c r="J97" t="s">
        <v>22</v>
      </c>
      <c r="K97">
        <v>1571029200</v>
      </c>
      <c r="L97">
        <v>1571634000</v>
      </c>
      <c r="M97" s="8">
        <f t="shared" si="3"/>
        <v>43752.208333333328</v>
      </c>
      <c r="N97" s="8">
        <f t="shared" si="4"/>
        <v>43759.208333333328</v>
      </c>
      <c r="O97" t="b">
        <v>0</v>
      </c>
      <c r="P97" t="b">
        <v>0</v>
      </c>
      <c r="Q97" t="s">
        <v>42</v>
      </c>
      <c r="R97" t="s">
        <v>2040</v>
      </c>
      <c r="S97" t="s">
        <v>2041</v>
      </c>
    </row>
    <row r="98" spans="1:19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4">
        <f t="shared" si="5"/>
        <v>2.1737876614060259</v>
      </c>
      <c r="I98" t="s">
        <v>21</v>
      </c>
      <c r="J98" t="s">
        <v>22</v>
      </c>
      <c r="K98">
        <v>1299736800</v>
      </c>
      <c r="L98">
        <v>1300856400</v>
      </c>
      <c r="M98" s="8">
        <f t="shared" si="3"/>
        <v>40612.25</v>
      </c>
      <c r="N98" s="8">
        <f t="shared" si="4"/>
        <v>40625.208333333336</v>
      </c>
      <c r="O98" t="b">
        <v>0</v>
      </c>
      <c r="P98" t="b">
        <v>0</v>
      </c>
      <c r="Q98" t="s">
        <v>33</v>
      </c>
      <c r="R98" t="s">
        <v>2038</v>
      </c>
      <c r="S98" t="s">
        <v>2039</v>
      </c>
    </row>
    <row r="99" spans="1:19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4">
        <f t="shared" si="5"/>
        <v>9.2669230769230762</v>
      </c>
      <c r="I99" t="s">
        <v>21</v>
      </c>
      <c r="J99" t="s">
        <v>22</v>
      </c>
      <c r="K99">
        <v>1435208400</v>
      </c>
      <c r="L99">
        <v>1439874000</v>
      </c>
      <c r="M99" s="8">
        <f t="shared" si="3"/>
        <v>42180.208333333328</v>
      </c>
      <c r="N99" s="8">
        <f t="shared" si="4"/>
        <v>42234.208333333328</v>
      </c>
      <c r="O99" t="b">
        <v>0</v>
      </c>
      <c r="P99" t="b">
        <v>0</v>
      </c>
      <c r="Q99" t="s">
        <v>17</v>
      </c>
      <c r="R99" t="s">
        <v>2032</v>
      </c>
      <c r="S99" t="s">
        <v>2033</v>
      </c>
    </row>
    <row r="100" spans="1:19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4">
        <f t="shared" si="5"/>
        <v>0.33692229038854804</v>
      </c>
      <c r="I100" t="s">
        <v>26</v>
      </c>
      <c r="J100" t="s">
        <v>27</v>
      </c>
      <c r="K100">
        <v>1437973200</v>
      </c>
      <c r="L100">
        <v>1438318800</v>
      </c>
      <c r="M100" s="8">
        <f t="shared" si="3"/>
        <v>42212.208333333328</v>
      </c>
      <c r="N100" s="8">
        <f t="shared" si="4"/>
        <v>42216.208333333328</v>
      </c>
      <c r="O100" t="b">
        <v>0</v>
      </c>
      <c r="P100" t="b">
        <v>0</v>
      </c>
      <c r="Q100" t="s">
        <v>89</v>
      </c>
      <c r="R100" t="s">
        <v>2049</v>
      </c>
      <c r="S100" t="s">
        <v>2050</v>
      </c>
    </row>
    <row r="101" spans="1:19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4">
        <f t="shared" si="5"/>
        <v>1.9672368421052631</v>
      </c>
      <c r="I101" t="s">
        <v>21</v>
      </c>
      <c r="J101" t="s">
        <v>22</v>
      </c>
      <c r="K101">
        <v>1416895200</v>
      </c>
      <c r="L101">
        <v>1419400800</v>
      </c>
      <c r="M101" s="8">
        <f t="shared" si="3"/>
        <v>41968.25</v>
      </c>
      <c r="N101" s="8">
        <f t="shared" si="4"/>
        <v>41997.25</v>
      </c>
      <c r="O101" t="b">
        <v>0</v>
      </c>
      <c r="P101" t="b">
        <v>0</v>
      </c>
      <c r="Q101" t="s">
        <v>33</v>
      </c>
      <c r="R101" t="s">
        <v>2038</v>
      </c>
      <c r="S101" t="s">
        <v>2039</v>
      </c>
    </row>
    <row r="102" spans="1:19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4">
        <f t="shared" si="5"/>
        <v>0.01</v>
      </c>
      <c r="I102" t="s">
        <v>21</v>
      </c>
      <c r="J102" t="s">
        <v>22</v>
      </c>
      <c r="K102">
        <v>1319000400</v>
      </c>
      <c r="L102">
        <v>1320555600</v>
      </c>
      <c r="M102" s="8">
        <f t="shared" si="3"/>
        <v>40835.208333333336</v>
      </c>
      <c r="N102" s="8">
        <f t="shared" si="4"/>
        <v>40853.208333333336</v>
      </c>
      <c r="O102" t="b">
        <v>0</v>
      </c>
      <c r="P102" t="b">
        <v>0</v>
      </c>
      <c r="Q102" t="s">
        <v>33</v>
      </c>
      <c r="R102" t="s">
        <v>2038</v>
      </c>
      <c r="S102" t="s">
        <v>2039</v>
      </c>
    </row>
    <row r="103" spans="1:19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4">
        <f t="shared" si="5"/>
        <v>10.214444444444444</v>
      </c>
      <c r="I103" t="s">
        <v>21</v>
      </c>
      <c r="J103" t="s">
        <v>22</v>
      </c>
      <c r="K103">
        <v>1424498400</v>
      </c>
      <c r="L103">
        <v>1425103200</v>
      </c>
      <c r="M103" s="8">
        <f t="shared" si="3"/>
        <v>42056.25</v>
      </c>
      <c r="N103" s="8">
        <f t="shared" si="4"/>
        <v>42063.25</v>
      </c>
      <c r="O103" t="b">
        <v>0</v>
      </c>
      <c r="P103" t="b">
        <v>1</v>
      </c>
      <c r="Q103" t="s">
        <v>50</v>
      </c>
      <c r="R103" t="s">
        <v>2034</v>
      </c>
      <c r="S103" t="s">
        <v>2042</v>
      </c>
    </row>
    <row r="104" spans="1:19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4">
        <f t="shared" si="5"/>
        <v>2.8167567567567566</v>
      </c>
      <c r="I104" t="s">
        <v>21</v>
      </c>
      <c r="J104" t="s">
        <v>22</v>
      </c>
      <c r="K104">
        <v>1526274000</v>
      </c>
      <c r="L104">
        <v>1526878800</v>
      </c>
      <c r="M104" s="8">
        <f t="shared" si="3"/>
        <v>43234.208333333328</v>
      </c>
      <c r="N104" s="8">
        <f t="shared" si="4"/>
        <v>43241.208333333328</v>
      </c>
      <c r="O104" t="b">
        <v>0</v>
      </c>
      <c r="P104" t="b">
        <v>1</v>
      </c>
      <c r="Q104" t="s">
        <v>65</v>
      </c>
      <c r="R104" t="s">
        <v>2036</v>
      </c>
      <c r="S104" t="s">
        <v>2045</v>
      </c>
    </row>
    <row r="105" spans="1:19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4">
        <f t="shared" si="5"/>
        <v>0.24610000000000001</v>
      </c>
      <c r="I105" t="s">
        <v>107</v>
      </c>
      <c r="J105" t="s">
        <v>108</v>
      </c>
      <c r="K105">
        <v>1287896400</v>
      </c>
      <c r="L105">
        <v>1288674000</v>
      </c>
      <c r="M105" s="8">
        <f t="shared" si="3"/>
        <v>40475.208333333336</v>
      </c>
      <c r="N105" s="8">
        <f t="shared" si="4"/>
        <v>40484.208333333336</v>
      </c>
      <c r="O105" t="b">
        <v>0</v>
      </c>
      <c r="P105" t="b">
        <v>0</v>
      </c>
      <c r="Q105" t="s">
        <v>50</v>
      </c>
      <c r="R105" t="s">
        <v>2034</v>
      </c>
      <c r="S105" t="s">
        <v>2042</v>
      </c>
    </row>
    <row r="106" spans="1:19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4">
        <f t="shared" si="5"/>
        <v>1.4314010067114094</v>
      </c>
      <c r="I106" t="s">
        <v>21</v>
      </c>
      <c r="J106" t="s">
        <v>22</v>
      </c>
      <c r="K106">
        <v>1495515600</v>
      </c>
      <c r="L106">
        <v>1495602000</v>
      </c>
      <c r="M106" s="8">
        <f t="shared" si="3"/>
        <v>42878.208333333328</v>
      </c>
      <c r="N106" s="8">
        <f t="shared" si="4"/>
        <v>42879.208333333328</v>
      </c>
      <c r="O106" t="b">
        <v>0</v>
      </c>
      <c r="P106" t="b">
        <v>0</v>
      </c>
      <c r="Q106" t="s">
        <v>60</v>
      </c>
      <c r="R106" t="s">
        <v>2034</v>
      </c>
      <c r="S106" t="s">
        <v>2044</v>
      </c>
    </row>
    <row r="107" spans="1:19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4">
        <f t="shared" si="5"/>
        <v>1.4454411764705883</v>
      </c>
      <c r="I107" t="s">
        <v>21</v>
      </c>
      <c r="J107" t="s">
        <v>22</v>
      </c>
      <c r="K107">
        <v>1364878800</v>
      </c>
      <c r="L107">
        <v>1366434000</v>
      </c>
      <c r="M107" s="8">
        <f t="shared" si="3"/>
        <v>41366.208333333336</v>
      </c>
      <c r="N107" s="8">
        <f t="shared" si="4"/>
        <v>41384.208333333336</v>
      </c>
      <c r="O107" t="b">
        <v>0</v>
      </c>
      <c r="P107" t="b">
        <v>0</v>
      </c>
      <c r="Q107" t="s">
        <v>28</v>
      </c>
      <c r="R107" t="s">
        <v>2036</v>
      </c>
      <c r="S107" t="s">
        <v>2037</v>
      </c>
    </row>
    <row r="108" spans="1:19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4">
        <f t="shared" si="5"/>
        <v>3.5912820512820511</v>
      </c>
      <c r="I108" t="s">
        <v>21</v>
      </c>
      <c r="J108" t="s">
        <v>22</v>
      </c>
      <c r="K108">
        <v>1567918800</v>
      </c>
      <c r="L108">
        <v>1568350800</v>
      </c>
      <c r="M108" s="8">
        <f t="shared" si="3"/>
        <v>43716.208333333328</v>
      </c>
      <c r="N108" s="8">
        <f t="shared" si="4"/>
        <v>43721.208333333328</v>
      </c>
      <c r="O108" t="b">
        <v>0</v>
      </c>
      <c r="P108" t="b">
        <v>0</v>
      </c>
      <c r="Q108" t="s">
        <v>33</v>
      </c>
      <c r="R108" t="s">
        <v>2038</v>
      </c>
      <c r="S108" t="s">
        <v>2039</v>
      </c>
    </row>
    <row r="109" spans="1:19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4">
        <f t="shared" si="5"/>
        <v>1.8648571428571428</v>
      </c>
      <c r="I109" t="s">
        <v>21</v>
      </c>
      <c r="J109" t="s">
        <v>22</v>
      </c>
      <c r="K109">
        <v>1524459600</v>
      </c>
      <c r="L109">
        <v>1525928400</v>
      </c>
      <c r="M109" s="8">
        <f t="shared" si="3"/>
        <v>43213.208333333328</v>
      </c>
      <c r="N109" s="8">
        <f t="shared" si="4"/>
        <v>43230.208333333328</v>
      </c>
      <c r="O109" t="b">
        <v>0</v>
      </c>
      <c r="P109" t="b">
        <v>1</v>
      </c>
      <c r="Q109" t="s">
        <v>33</v>
      </c>
      <c r="R109" t="s">
        <v>2038</v>
      </c>
      <c r="S109" t="s">
        <v>2039</v>
      </c>
    </row>
    <row r="110" spans="1:19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4">
        <f t="shared" si="5"/>
        <v>5.9526666666666666</v>
      </c>
      <c r="I110" t="s">
        <v>21</v>
      </c>
      <c r="J110" t="s">
        <v>22</v>
      </c>
      <c r="K110">
        <v>1333688400</v>
      </c>
      <c r="L110">
        <v>1336885200</v>
      </c>
      <c r="M110" s="8">
        <f t="shared" si="3"/>
        <v>41005.208333333336</v>
      </c>
      <c r="N110" s="8">
        <f t="shared" si="4"/>
        <v>41042.208333333336</v>
      </c>
      <c r="O110" t="b">
        <v>0</v>
      </c>
      <c r="P110" t="b">
        <v>0</v>
      </c>
      <c r="Q110" t="s">
        <v>42</v>
      </c>
      <c r="R110" t="s">
        <v>2040</v>
      </c>
      <c r="S110" t="s">
        <v>2041</v>
      </c>
    </row>
    <row r="111" spans="1:19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4">
        <f t="shared" si="5"/>
        <v>0.5921153846153846</v>
      </c>
      <c r="I111" t="s">
        <v>21</v>
      </c>
      <c r="J111" t="s">
        <v>22</v>
      </c>
      <c r="K111">
        <v>1389506400</v>
      </c>
      <c r="L111">
        <v>1389679200</v>
      </c>
      <c r="M111" s="8">
        <f t="shared" si="3"/>
        <v>41651.25</v>
      </c>
      <c r="N111" s="8">
        <f t="shared" si="4"/>
        <v>41653.25</v>
      </c>
      <c r="O111" t="b">
        <v>0</v>
      </c>
      <c r="P111" t="b">
        <v>0</v>
      </c>
      <c r="Q111" t="s">
        <v>269</v>
      </c>
      <c r="R111" t="s">
        <v>2040</v>
      </c>
      <c r="S111" t="s">
        <v>2059</v>
      </c>
    </row>
    <row r="112" spans="1:19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4">
        <f t="shared" si="5"/>
        <v>0.14962780898876404</v>
      </c>
      <c r="I112" t="s">
        <v>21</v>
      </c>
      <c r="J112" t="s">
        <v>22</v>
      </c>
      <c r="K112">
        <v>1536642000</v>
      </c>
      <c r="L112">
        <v>1538283600</v>
      </c>
      <c r="M112" s="8">
        <f t="shared" si="3"/>
        <v>43354.208333333328</v>
      </c>
      <c r="N112" s="8">
        <f t="shared" si="4"/>
        <v>43373.208333333328</v>
      </c>
      <c r="O112" t="b">
        <v>0</v>
      </c>
      <c r="P112" t="b">
        <v>0</v>
      </c>
      <c r="Q112" t="s">
        <v>17</v>
      </c>
      <c r="R112" t="s">
        <v>2032</v>
      </c>
      <c r="S112" t="s">
        <v>2033</v>
      </c>
    </row>
    <row r="113" spans="1:19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4">
        <f t="shared" si="5"/>
        <v>1.1995602605863191</v>
      </c>
      <c r="I113" t="s">
        <v>21</v>
      </c>
      <c r="J113" t="s">
        <v>22</v>
      </c>
      <c r="K113">
        <v>1348290000</v>
      </c>
      <c r="L113">
        <v>1348808400</v>
      </c>
      <c r="M113" s="8">
        <f t="shared" si="3"/>
        <v>41174.208333333336</v>
      </c>
      <c r="N113" s="8">
        <f t="shared" si="4"/>
        <v>41180.208333333336</v>
      </c>
      <c r="O113" t="b">
        <v>0</v>
      </c>
      <c r="P113" t="b">
        <v>0</v>
      </c>
      <c r="Q113" t="s">
        <v>133</v>
      </c>
      <c r="R113" t="s">
        <v>2046</v>
      </c>
      <c r="S113" t="s">
        <v>2055</v>
      </c>
    </row>
    <row r="114" spans="1:19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4">
        <f t="shared" si="5"/>
        <v>2.6882978723404256</v>
      </c>
      <c r="I114" t="s">
        <v>26</v>
      </c>
      <c r="J114" t="s">
        <v>27</v>
      </c>
      <c r="K114">
        <v>1408856400</v>
      </c>
      <c r="L114">
        <v>1410152400</v>
      </c>
      <c r="M114" s="8">
        <f t="shared" si="3"/>
        <v>41875.208333333336</v>
      </c>
      <c r="N114" s="8">
        <f t="shared" si="4"/>
        <v>41890.208333333336</v>
      </c>
      <c r="O114" t="b">
        <v>0</v>
      </c>
      <c r="P114" t="b">
        <v>0</v>
      </c>
      <c r="Q114" t="s">
        <v>28</v>
      </c>
      <c r="R114" t="s">
        <v>2036</v>
      </c>
      <c r="S114" t="s">
        <v>2037</v>
      </c>
    </row>
    <row r="115" spans="1:19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4">
        <f t="shared" si="5"/>
        <v>3.7687878787878786</v>
      </c>
      <c r="I115" t="s">
        <v>21</v>
      </c>
      <c r="J115" t="s">
        <v>22</v>
      </c>
      <c r="K115">
        <v>1505192400</v>
      </c>
      <c r="L115">
        <v>1505797200</v>
      </c>
      <c r="M115" s="8">
        <f t="shared" si="3"/>
        <v>42990.208333333328</v>
      </c>
      <c r="N115" s="8">
        <f t="shared" si="4"/>
        <v>42997.208333333328</v>
      </c>
      <c r="O115" t="b">
        <v>0</v>
      </c>
      <c r="P115" t="b">
        <v>0</v>
      </c>
      <c r="Q115" t="s">
        <v>17</v>
      </c>
      <c r="R115" t="s">
        <v>2032</v>
      </c>
      <c r="S115" t="s">
        <v>2033</v>
      </c>
    </row>
    <row r="116" spans="1:19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4">
        <f t="shared" si="5"/>
        <v>7.2715789473684209</v>
      </c>
      <c r="I116" t="s">
        <v>21</v>
      </c>
      <c r="J116" t="s">
        <v>22</v>
      </c>
      <c r="K116">
        <v>1554786000</v>
      </c>
      <c r="L116">
        <v>1554872400</v>
      </c>
      <c r="M116" s="8">
        <f t="shared" si="3"/>
        <v>43564.208333333328</v>
      </c>
      <c r="N116" s="8">
        <f t="shared" si="4"/>
        <v>43565.208333333328</v>
      </c>
      <c r="O116" t="b">
        <v>0</v>
      </c>
      <c r="P116" t="b">
        <v>1</v>
      </c>
      <c r="Q116" t="s">
        <v>65</v>
      </c>
      <c r="R116" t="s">
        <v>2036</v>
      </c>
      <c r="S116" t="s">
        <v>2045</v>
      </c>
    </row>
    <row r="117" spans="1:19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4">
        <f t="shared" si="5"/>
        <v>0.87211757648470301</v>
      </c>
      <c r="I117" t="s">
        <v>107</v>
      </c>
      <c r="J117" t="s">
        <v>108</v>
      </c>
      <c r="K117">
        <v>1510898400</v>
      </c>
      <c r="L117">
        <v>1513922400</v>
      </c>
      <c r="M117" s="8">
        <f t="shared" si="3"/>
        <v>43056.25</v>
      </c>
      <c r="N117" s="8">
        <f t="shared" si="4"/>
        <v>43091.25</v>
      </c>
      <c r="O117" t="b">
        <v>0</v>
      </c>
      <c r="P117" t="b">
        <v>0</v>
      </c>
      <c r="Q117" t="s">
        <v>119</v>
      </c>
      <c r="R117" t="s">
        <v>2046</v>
      </c>
      <c r="S117" t="s">
        <v>2052</v>
      </c>
    </row>
    <row r="118" spans="1:19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4">
        <f t="shared" si="5"/>
        <v>0.88</v>
      </c>
      <c r="I118" t="s">
        <v>21</v>
      </c>
      <c r="J118" t="s">
        <v>22</v>
      </c>
      <c r="K118">
        <v>1442552400</v>
      </c>
      <c r="L118">
        <v>1442638800</v>
      </c>
      <c r="M118" s="8">
        <f t="shared" si="3"/>
        <v>42265.208333333328</v>
      </c>
      <c r="N118" s="8">
        <f t="shared" si="4"/>
        <v>42266.208333333328</v>
      </c>
      <c r="O118" t="b">
        <v>0</v>
      </c>
      <c r="P118" t="b">
        <v>0</v>
      </c>
      <c r="Q118" t="s">
        <v>33</v>
      </c>
      <c r="R118" t="s">
        <v>2038</v>
      </c>
      <c r="S118" t="s">
        <v>2039</v>
      </c>
    </row>
    <row r="119" spans="1:19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4">
        <f t="shared" si="5"/>
        <v>1.7393877551020409</v>
      </c>
      <c r="I119" t="s">
        <v>21</v>
      </c>
      <c r="J119" t="s">
        <v>22</v>
      </c>
      <c r="K119">
        <v>1316667600</v>
      </c>
      <c r="L119">
        <v>1317186000</v>
      </c>
      <c r="M119" s="8">
        <f t="shared" si="3"/>
        <v>40808.208333333336</v>
      </c>
      <c r="N119" s="8">
        <f t="shared" si="4"/>
        <v>40814.208333333336</v>
      </c>
      <c r="O119" t="b">
        <v>0</v>
      </c>
      <c r="P119" t="b">
        <v>0</v>
      </c>
      <c r="Q119" t="s">
        <v>269</v>
      </c>
      <c r="R119" t="s">
        <v>2040</v>
      </c>
      <c r="S119" t="s">
        <v>2059</v>
      </c>
    </row>
    <row r="120" spans="1:19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4">
        <f t="shared" si="5"/>
        <v>1.1761111111111111</v>
      </c>
      <c r="I120" t="s">
        <v>21</v>
      </c>
      <c r="J120" t="s">
        <v>22</v>
      </c>
      <c r="K120">
        <v>1390716000</v>
      </c>
      <c r="L120">
        <v>1391234400</v>
      </c>
      <c r="M120" s="8">
        <f t="shared" si="3"/>
        <v>41665.25</v>
      </c>
      <c r="N120" s="8">
        <f t="shared" si="4"/>
        <v>41671.25</v>
      </c>
      <c r="O120" t="b">
        <v>0</v>
      </c>
      <c r="P120" t="b">
        <v>0</v>
      </c>
      <c r="Q120" t="s">
        <v>122</v>
      </c>
      <c r="R120" t="s">
        <v>2053</v>
      </c>
      <c r="S120" t="s">
        <v>2054</v>
      </c>
    </row>
    <row r="121" spans="1:19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4">
        <f t="shared" si="5"/>
        <v>2.1496</v>
      </c>
      <c r="I121" t="s">
        <v>21</v>
      </c>
      <c r="J121" t="s">
        <v>22</v>
      </c>
      <c r="K121">
        <v>1402894800</v>
      </c>
      <c r="L121">
        <v>1404363600</v>
      </c>
      <c r="M121" s="8">
        <f t="shared" si="3"/>
        <v>41806.208333333336</v>
      </c>
      <c r="N121" s="8">
        <f t="shared" si="4"/>
        <v>41823.208333333336</v>
      </c>
      <c r="O121" t="b">
        <v>0</v>
      </c>
      <c r="P121" t="b">
        <v>1</v>
      </c>
      <c r="Q121" t="s">
        <v>42</v>
      </c>
      <c r="R121" t="s">
        <v>2040</v>
      </c>
      <c r="S121" t="s">
        <v>2041</v>
      </c>
    </row>
    <row r="122" spans="1:19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4">
        <f t="shared" si="5"/>
        <v>1.4949667110519307</v>
      </c>
      <c r="I122" t="s">
        <v>21</v>
      </c>
      <c r="J122" t="s">
        <v>22</v>
      </c>
      <c r="K122">
        <v>1429246800</v>
      </c>
      <c r="L122">
        <v>1429592400</v>
      </c>
      <c r="M122" s="8">
        <f t="shared" si="3"/>
        <v>42111.208333333328</v>
      </c>
      <c r="N122" s="8">
        <f t="shared" si="4"/>
        <v>42115.208333333328</v>
      </c>
      <c r="O122" t="b">
        <v>0</v>
      </c>
      <c r="P122" t="b">
        <v>1</v>
      </c>
      <c r="Q122" t="s">
        <v>292</v>
      </c>
      <c r="R122" t="s">
        <v>2049</v>
      </c>
      <c r="S122" t="s">
        <v>2060</v>
      </c>
    </row>
    <row r="123" spans="1:19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4">
        <f t="shared" si="5"/>
        <v>2.1933995584988963</v>
      </c>
      <c r="I123" t="s">
        <v>21</v>
      </c>
      <c r="J123" t="s">
        <v>22</v>
      </c>
      <c r="K123">
        <v>1412485200</v>
      </c>
      <c r="L123">
        <v>1413608400</v>
      </c>
      <c r="M123" s="8">
        <f t="shared" si="3"/>
        <v>41917.208333333336</v>
      </c>
      <c r="N123" s="8">
        <f t="shared" si="4"/>
        <v>41930.208333333336</v>
      </c>
      <c r="O123" t="b">
        <v>0</v>
      </c>
      <c r="P123" t="b">
        <v>0</v>
      </c>
      <c r="Q123" t="s">
        <v>89</v>
      </c>
      <c r="R123" t="s">
        <v>2049</v>
      </c>
      <c r="S123" t="s">
        <v>2050</v>
      </c>
    </row>
    <row r="124" spans="1:19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4">
        <f t="shared" si="5"/>
        <v>0.64367690058479532</v>
      </c>
      <c r="I124" t="s">
        <v>21</v>
      </c>
      <c r="J124" t="s">
        <v>22</v>
      </c>
      <c r="K124">
        <v>1417068000</v>
      </c>
      <c r="L124">
        <v>1419400800</v>
      </c>
      <c r="M124" s="8">
        <f t="shared" si="3"/>
        <v>41970.25</v>
      </c>
      <c r="N124" s="8">
        <f t="shared" si="4"/>
        <v>41997.25</v>
      </c>
      <c r="O124" t="b">
        <v>0</v>
      </c>
      <c r="P124" t="b">
        <v>0</v>
      </c>
      <c r="Q124" t="s">
        <v>119</v>
      </c>
      <c r="R124" t="s">
        <v>2046</v>
      </c>
      <c r="S124" t="s">
        <v>2052</v>
      </c>
    </row>
    <row r="125" spans="1:19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4">
        <f t="shared" si="5"/>
        <v>0.18622397298818233</v>
      </c>
      <c r="I125" t="s">
        <v>15</v>
      </c>
      <c r="J125" t="s">
        <v>16</v>
      </c>
      <c r="K125">
        <v>1448344800</v>
      </c>
      <c r="L125">
        <v>1448604000</v>
      </c>
      <c r="M125" s="8">
        <f t="shared" si="3"/>
        <v>42332.25</v>
      </c>
      <c r="N125" s="8">
        <f t="shared" si="4"/>
        <v>42335.25</v>
      </c>
      <c r="O125" t="b">
        <v>1</v>
      </c>
      <c r="P125" t="b">
        <v>0</v>
      </c>
      <c r="Q125" t="s">
        <v>33</v>
      </c>
      <c r="R125" t="s">
        <v>2038</v>
      </c>
      <c r="S125" t="s">
        <v>2039</v>
      </c>
    </row>
    <row r="126" spans="1:19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4">
        <f t="shared" si="5"/>
        <v>3.6776923076923076</v>
      </c>
      <c r="I126" t="s">
        <v>107</v>
      </c>
      <c r="J126" t="s">
        <v>108</v>
      </c>
      <c r="K126">
        <v>1557723600</v>
      </c>
      <c r="L126">
        <v>1562302800</v>
      </c>
      <c r="M126" s="8">
        <f t="shared" si="3"/>
        <v>43598.208333333328</v>
      </c>
      <c r="N126" s="8">
        <f t="shared" si="4"/>
        <v>43651.208333333328</v>
      </c>
      <c r="O126" t="b">
        <v>0</v>
      </c>
      <c r="P126" t="b">
        <v>0</v>
      </c>
      <c r="Q126" t="s">
        <v>122</v>
      </c>
      <c r="R126" t="s">
        <v>2053</v>
      </c>
      <c r="S126" t="s">
        <v>2054</v>
      </c>
    </row>
    <row r="127" spans="1:19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4">
        <f t="shared" si="5"/>
        <v>1.5990566037735849</v>
      </c>
      <c r="I127" t="s">
        <v>21</v>
      </c>
      <c r="J127" t="s">
        <v>22</v>
      </c>
      <c r="K127">
        <v>1537333200</v>
      </c>
      <c r="L127">
        <v>1537678800</v>
      </c>
      <c r="M127" s="8">
        <f t="shared" si="3"/>
        <v>43362.208333333328</v>
      </c>
      <c r="N127" s="8">
        <f t="shared" si="4"/>
        <v>43366.208333333328</v>
      </c>
      <c r="O127" t="b">
        <v>0</v>
      </c>
      <c r="P127" t="b">
        <v>0</v>
      </c>
      <c r="Q127" t="s">
        <v>33</v>
      </c>
      <c r="R127" t="s">
        <v>2038</v>
      </c>
      <c r="S127" t="s">
        <v>2039</v>
      </c>
    </row>
    <row r="128" spans="1:19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4">
        <f t="shared" si="5"/>
        <v>0.38633185349611543</v>
      </c>
      <c r="I128" t="s">
        <v>21</v>
      </c>
      <c r="J128" t="s">
        <v>22</v>
      </c>
      <c r="K128">
        <v>1471150800</v>
      </c>
      <c r="L128">
        <v>1473570000</v>
      </c>
      <c r="M128" s="8">
        <f t="shared" si="3"/>
        <v>42596.208333333328</v>
      </c>
      <c r="N128" s="8">
        <f t="shared" si="4"/>
        <v>42624.208333333328</v>
      </c>
      <c r="O128" t="b">
        <v>0</v>
      </c>
      <c r="P128" t="b">
        <v>1</v>
      </c>
      <c r="Q128" t="s">
        <v>33</v>
      </c>
      <c r="R128" t="s">
        <v>2038</v>
      </c>
      <c r="S128" t="s">
        <v>2039</v>
      </c>
    </row>
    <row r="129" spans="1:19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4">
        <f t="shared" si="5"/>
        <v>0.51421511627906979</v>
      </c>
      <c r="I129" t="s">
        <v>15</v>
      </c>
      <c r="J129" t="s">
        <v>16</v>
      </c>
      <c r="K129">
        <v>1273640400</v>
      </c>
      <c r="L129">
        <v>1273899600</v>
      </c>
      <c r="M129" s="8">
        <f t="shared" si="3"/>
        <v>40310.208333333336</v>
      </c>
      <c r="N129" s="8">
        <f t="shared" si="4"/>
        <v>40313.208333333336</v>
      </c>
      <c r="O129" t="b">
        <v>0</v>
      </c>
      <c r="P129" t="b">
        <v>0</v>
      </c>
      <c r="Q129" t="s">
        <v>33</v>
      </c>
      <c r="R129" t="s">
        <v>2038</v>
      </c>
      <c r="S129" t="s">
        <v>2039</v>
      </c>
    </row>
    <row r="130" spans="1:19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4">
        <f t="shared" si="5"/>
        <v>0.60334277620396604</v>
      </c>
      <c r="I130" t="s">
        <v>21</v>
      </c>
      <c r="J130" t="s">
        <v>22</v>
      </c>
      <c r="K130">
        <v>1282885200</v>
      </c>
      <c r="L130">
        <v>1284008400</v>
      </c>
      <c r="M130" s="8">
        <f t="shared" ref="M130:M193" si="6">(((K130/60)/60)/24)+DATE(1970,1,1)</f>
        <v>40417.208333333336</v>
      </c>
      <c r="N130" s="8">
        <f t="shared" ref="N130:N193" si="7">(((L130/60)/60)/24)+DATE(1970,1,1)</f>
        <v>40430.208333333336</v>
      </c>
      <c r="O130" t="b">
        <v>0</v>
      </c>
      <c r="P130" t="b">
        <v>0</v>
      </c>
      <c r="Q130" t="s">
        <v>23</v>
      </c>
      <c r="R130" t="s">
        <v>2034</v>
      </c>
      <c r="S130" t="s">
        <v>2035</v>
      </c>
    </row>
    <row r="131" spans="1:19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4">
        <f t="shared" ref="H131:H194" si="8">E131/D131</f>
        <v>3.2026936026936029E-2</v>
      </c>
      <c r="I131" t="s">
        <v>26</v>
      </c>
      <c r="J131" t="s">
        <v>27</v>
      </c>
      <c r="K131">
        <v>1422943200</v>
      </c>
      <c r="L131">
        <v>1425103200</v>
      </c>
      <c r="M131" s="8">
        <f t="shared" si="6"/>
        <v>42038.25</v>
      </c>
      <c r="N131" s="8">
        <f t="shared" si="7"/>
        <v>42063.25</v>
      </c>
      <c r="O131" t="b">
        <v>0</v>
      </c>
      <c r="P131" t="b">
        <v>0</v>
      </c>
      <c r="Q131" t="s">
        <v>17</v>
      </c>
      <c r="R131" t="s">
        <v>2032</v>
      </c>
      <c r="S131" t="s">
        <v>2033</v>
      </c>
    </row>
    <row r="132" spans="1:19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4">
        <f t="shared" si="8"/>
        <v>1.5546875</v>
      </c>
      <c r="I132" t="s">
        <v>36</v>
      </c>
      <c r="J132" t="s">
        <v>37</v>
      </c>
      <c r="K132">
        <v>1319605200</v>
      </c>
      <c r="L132">
        <v>1320991200</v>
      </c>
      <c r="M132" s="8">
        <f t="shared" si="6"/>
        <v>40842.208333333336</v>
      </c>
      <c r="N132" s="8">
        <f t="shared" si="7"/>
        <v>40858.25</v>
      </c>
      <c r="O132" t="b">
        <v>0</v>
      </c>
      <c r="P132" t="b">
        <v>0</v>
      </c>
      <c r="Q132" t="s">
        <v>53</v>
      </c>
      <c r="R132" t="s">
        <v>2040</v>
      </c>
      <c r="S132" t="s">
        <v>2043</v>
      </c>
    </row>
    <row r="133" spans="1:19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4">
        <f t="shared" si="8"/>
        <v>1.0085974499089254</v>
      </c>
      <c r="I133" t="s">
        <v>40</v>
      </c>
      <c r="J133" t="s">
        <v>41</v>
      </c>
      <c r="K133">
        <v>1385704800</v>
      </c>
      <c r="L133">
        <v>1386828000</v>
      </c>
      <c r="M133" s="8">
        <f t="shared" si="6"/>
        <v>41607.25</v>
      </c>
      <c r="N133" s="8">
        <f t="shared" si="7"/>
        <v>41620.25</v>
      </c>
      <c r="O133" t="b">
        <v>0</v>
      </c>
      <c r="P133" t="b">
        <v>0</v>
      </c>
      <c r="Q133" t="s">
        <v>28</v>
      </c>
      <c r="R133" t="s">
        <v>2036</v>
      </c>
      <c r="S133" t="s">
        <v>2037</v>
      </c>
    </row>
    <row r="134" spans="1:19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4">
        <f t="shared" si="8"/>
        <v>1.1618181818181819</v>
      </c>
      <c r="I134" t="s">
        <v>21</v>
      </c>
      <c r="J134" t="s">
        <v>22</v>
      </c>
      <c r="K134">
        <v>1515736800</v>
      </c>
      <c r="L134">
        <v>1517119200</v>
      </c>
      <c r="M134" s="8">
        <f t="shared" si="6"/>
        <v>43112.25</v>
      </c>
      <c r="N134" s="8">
        <f t="shared" si="7"/>
        <v>43128.25</v>
      </c>
      <c r="O134" t="b">
        <v>0</v>
      </c>
      <c r="P134" t="b">
        <v>1</v>
      </c>
      <c r="Q134" t="s">
        <v>33</v>
      </c>
      <c r="R134" t="s">
        <v>2038</v>
      </c>
      <c r="S134" t="s">
        <v>2039</v>
      </c>
    </row>
    <row r="135" spans="1:19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4">
        <f t="shared" si="8"/>
        <v>3.1077777777777778</v>
      </c>
      <c r="I135" t="s">
        <v>21</v>
      </c>
      <c r="J135" t="s">
        <v>22</v>
      </c>
      <c r="K135">
        <v>1313125200</v>
      </c>
      <c r="L135">
        <v>1315026000</v>
      </c>
      <c r="M135" s="8">
        <f t="shared" si="6"/>
        <v>40767.208333333336</v>
      </c>
      <c r="N135" s="8">
        <f t="shared" si="7"/>
        <v>40789.208333333336</v>
      </c>
      <c r="O135" t="b">
        <v>0</v>
      </c>
      <c r="P135" t="b">
        <v>0</v>
      </c>
      <c r="Q135" t="s">
        <v>319</v>
      </c>
      <c r="R135" t="s">
        <v>2034</v>
      </c>
      <c r="S135" t="s">
        <v>2061</v>
      </c>
    </row>
    <row r="136" spans="1:19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4">
        <f t="shared" si="8"/>
        <v>0.89736683417085428</v>
      </c>
      <c r="I136" t="s">
        <v>98</v>
      </c>
      <c r="J136" t="s">
        <v>99</v>
      </c>
      <c r="K136">
        <v>1308459600</v>
      </c>
      <c r="L136">
        <v>1312693200</v>
      </c>
      <c r="M136" s="8">
        <f t="shared" si="6"/>
        <v>40713.208333333336</v>
      </c>
      <c r="N136" s="8">
        <f t="shared" si="7"/>
        <v>40762.208333333336</v>
      </c>
      <c r="O136" t="b">
        <v>0</v>
      </c>
      <c r="P136" t="b">
        <v>1</v>
      </c>
      <c r="Q136" t="s">
        <v>42</v>
      </c>
      <c r="R136" t="s">
        <v>2040</v>
      </c>
      <c r="S136" t="s">
        <v>2041</v>
      </c>
    </row>
    <row r="137" spans="1:19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4">
        <f t="shared" si="8"/>
        <v>0.71272727272727276</v>
      </c>
      <c r="I137" t="s">
        <v>21</v>
      </c>
      <c r="J137" t="s">
        <v>22</v>
      </c>
      <c r="K137">
        <v>1362636000</v>
      </c>
      <c r="L137">
        <v>1363064400</v>
      </c>
      <c r="M137" s="8">
        <f t="shared" si="6"/>
        <v>41340.25</v>
      </c>
      <c r="N137" s="8">
        <f t="shared" si="7"/>
        <v>41345.208333333336</v>
      </c>
      <c r="O137" t="b">
        <v>0</v>
      </c>
      <c r="P137" t="b">
        <v>1</v>
      </c>
      <c r="Q137" t="s">
        <v>33</v>
      </c>
      <c r="R137" t="s">
        <v>2038</v>
      </c>
      <c r="S137" t="s">
        <v>2039</v>
      </c>
    </row>
    <row r="138" spans="1:19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4">
        <f t="shared" si="8"/>
        <v>3.2862318840579711E-2</v>
      </c>
      <c r="I138" t="s">
        <v>21</v>
      </c>
      <c r="J138" t="s">
        <v>22</v>
      </c>
      <c r="K138">
        <v>1402117200</v>
      </c>
      <c r="L138">
        <v>1403154000</v>
      </c>
      <c r="M138" s="8">
        <f t="shared" si="6"/>
        <v>41797.208333333336</v>
      </c>
      <c r="N138" s="8">
        <f t="shared" si="7"/>
        <v>41809.208333333336</v>
      </c>
      <c r="O138" t="b">
        <v>0</v>
      </c>
      <c r="P138" t="b">
        <v>1</v>
      </c>
      <c r="Q138" t="s">
        <v>53</v>
      </c>
      <c r="R138" t="s">
        <v>2040</v>
      </c>
      <c r="S138" t="s">
        <v>2043</v>
      </c>
    </row>
    <row r="139" spans="1:19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4">
        <f t="shared" si="8"/>
        <v>2.617777777777778</v>
      </c>
      <c r="I139" t="s">
        <v>21</v>
      </c>
      <c r="J139" t="s">
        <v>22</v>
      </c>
      <c r="K139">
        <v>1286341200</v>
      </c>
      <c r="L139">
        <v>1286859600</v>
      </c>
      <c r="M139" s="8">
        <f t="shared" si="6"/>
        <v>40457.208333333336</v>
      </c>
      <c r="N139" s="8">
        <f t="shared" si="7"/>
        <v>40463.208333333336</v>
      </c>
      <c r="O139" t="b">
        <v>0</v>
      </c>
      <c r="P139" t="b">
        <v>0</v>
      </c>
      <c r="Q139" t="s">
        <v>68</v>
      </c>
      <c r="R139" t="s">
        <v>2046</v>
      </c>
      <c r="S139" t="s">
        <v>2047</v>
      </c>
    </row>
    <row r="140" spans="1:19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4">
        <f t="shared" si="8"/>
        <v>0.96</v>
      </c>
      <c r="I140" t="s">
        <v>21</v>
      </c>
      <c r="J140" t="s">
        <v>22</v>
      </c>
      <c r="K140">
        <v>1348808400</v>
      </c>
      <c r="L140">
        <v>1349326800</v>
      </c>
      <c r="M140" s="8">
        <f t="shared" si="6"/>
        <v>41180.208333333336</v>
      </c>
      <c r="N140" s="8">
        <f t="shared" si="7"/>
        <v>41186.208333333336</v>
      </c>
      <c r="O140" t="b">
        <v>0</v>
      </c>
      <c r="P140" t="b">
        <v>0</v>
      </c>
      <c r="Q140" t="s">
        <v>292</v>
      </c>
      <c r="R140" t="s">
        <v>2049</v>
      </c>
      <c r="S140" t="s">
        <v>2060</v>
      </c>
    </row>
    <row r="141" spans="1:19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4">
        <f t="shared" si="8"/>
        <v>0.20896851248642778</v>
      </c>
      <c r="I141" t="s">
        <v>21</v>
      </c>
      <c r="J141" t="s">
        <v>22</v>
      </c>
      <c r="K141">
        <v>1429592400</v>
      </c>
      <c r="L141">
        <v>1430974800</v>
      </c>
      <c r="M141" s="8">
        <f t="shared" si="6"/>
        <v>42115.208333333328</v>
      </c>
      <c r="N141" s="8">
        <f t="shared" si="7"/>
        <v>42131.208333333328</v>
      </c>
      <c r="O141" t="b">
        <v>0</v>
      </c>
      <c r="P141" t="b">
        <v>1</v>
      </c>
      <c r="Q141" t="s">
        <v>65</v>
      </c>
      <c r="R141" t="s">
        <v>2036</v>
      </c>
      <c r="S141" t="s">
        <v>2045</v>
      </c>
    </row>
    <row r="142" spans="1:19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4">
        <f t="shared" si="8"/>
        <v>2.2316363636363636</v>
      </c>
      <c r="I142" t="s">
        <v>21</v>
      </c>
      <c r="J142" t="s">
        <v>22</v>
      </c>
      <c r="K142">
        <v>1519538400</v>
      </c>
      <c r="L142">
        <v>1519970400</v>
      </c>
      <c r="M142" s="8">
        <f t="shared" si="6"/>
        <v>43156.25</v>
      </c>
      <c r="N142" s="8">
        <f t="shared" si="7"/>
        <v>43161.25</v>
      </c>
      <c r="O142" t="b">
        <v>0</v>
      </c>
      <c r="P142" t="b">
        <v>0</v>
      </c>
      <c r="Q142" t="s">
        <v>42</v>
      </c>
      <c r="R142" t="s">
        <v>2040</v>
      </c>
      <c r="S142" t="s">
        <v>2041</v>
      </c>
    </row>
    <row r="143" spans="1:19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4">
        <f t="shared" si="8"/>
        <v>1.0159097978227061</v>
      </c>
      <c r="I143" t="s">
        <v>21</v>
      </c>
      <c r="J143" t="s">
        <v>22</v>
      </c>
      <c r="K143">
        <v>1434085200</v>
      </c>
      <c r="L143">
        <v>1434603600</v>
      </c>
      <c r="M143" s="8">
        <f t="shared" si="6"/>
        <v>42167.208333333328</v>
      </c>
      <c r="N143" s="8">
        <f t="shared" si="7"/>
        <v>42173.208333333328</v>
      </c>
      <c r="O143" t="b">
        <v>0</v>
      </c>
      <c r="P143" t="b">
        <v>0</v>
      </c>
      <c r="Q143" t="s">
        <v>28</v>
      </c>
      <c r="R143" t="s">
        <v>2036</v>
      </c>
      <c r="S143" t="s">
        <v>2037</v>
      </c>
    </row>
    <row r="144" spans="1:19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4">
        <f t="shared" si="8"/>
        <v>2.3003999999999998</v>
      </c>
      <c r="I144" t="s">
        <v>21</v>
      </c>
      <c r="J144" t="s">
        <v>22</v>
      </c>
      <c r="K144">
        <v>1333688400</v>
      </c>
      <c r="L144">
        <v>1337230800</v>
      </c>
      <c r="M144" s="8">
        <f t="shared" si="6"/>
        <v>41005.208333333336</v>
      </c>
      <c r="N144" s="8">
        <f t="shared" si="7"/>
        <v>41046.208333333336</v>
      </c>
      <c r="O144" t="b">
        <v>0</v>
      </c>
      <c r="P144" t="b">
        <v>0</v>
      </c>
      <c r="Q144" t="s">
        <v>28</v>
      </c>
      <c r="R144" t="s">
        <v>2036</v>
      </c>
      <c r="S144" t="s">
        <v>2037</v>
      </c>
    </row>
    <row r="145" spans="1:19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4">
        <f t="shared" si="8"/>
        <v>1.355925925925926</v>
      </c>
      <c r="I145" t="s">
        <v>21</v>
      </c>
      <c r="J145" t="s">
        <v>22</v>
      </c>
      <c r="K145">
        <v>1277701200</v>
      </c>
      <c r="L145">
        <v>1279429200</v>
      </c>
      <c r="M145" s="8">
        <f t="shared" si="6"/>
        <v>40357.208333333336</v>
      </c>
      <c r="N145" s="8">
        <f t="shared" si="7"/>
        <v>40377.208333333336</v>
      </c>
      <c r="O145" t="b">
        <v>0</v>
      </c>
      <c r="P145" t="b">
        <v>0</v>
      </c>
      <c r="Q145" t="s">
        <v>60</v>
      </c>
      <c r="R145" t="s">
        <v>2034</v>
      </c>
      <c r="S145" t="s">
        <v>2044</v>
      </c>
    </row>
    <row r="146" spans="1:19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4">
        <f t="shared" si="8"/>
        <v>1.2909999999999999</v>
      </c>
      <c r="I146" t="s">
        <v>21</v>
      </c>
      <c r="J146" t="s">
        <v>22</v>
      </c>
      <c r="K146">
        <v>1560747600</v>
      </c>
      <c r="L146">
        <v>1561438800</v>
      </c>
      <c r="M146" s="8">
        <f t="shared" si="6"/>
        <v>43633.208333333328</v>
      </c>
      <c r="N146" s="8">
        <f t="shared" si="7"/>
        <v>43641.208333333328</v>
      </c>
      <c r="O146" t="b">
        <v>0</v>
      </c>
      <c r="P146" t="b">
        <v>0</v>
      </c>
      <c r="Q146" t="s">
        <v>33</v>
      </c>
      <c r="R146" t="s">
        <v>2038</v>
      </c>
      <c r="S146" t="s">
        <v>2039</v>
      </c>
    </row>
    <row r="147" spans="1:19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4">
        <f t="shared" si="8"/>
        <v>2.3651200000000001</v>
      </c>
      <c r="I147" t="s">
        <v>98</v>
      </c>
      <c r="J147" t="s">
        <v>99</v>
      </c>
      <c r="K147">
        <v>1410066000</v>
      </c>
      <c r="L147">
        <v>1410498000</v>
      </c>
      <c r="M147" s="8">
        <f t="shared" si="6"/>
        <v>41889.208333333336</v>
      </c>
      <c r="N147" s="8">
        <f t="shared" si="7"/>
        <v>41894.208333333336</v>
      </c>
      <c r="O147" t="b">
        <v>0</v>
      </c>
      <c r="P147" t="b">
        <v>0</v>
      </c>
      <c r="Q147" t="s">
        <v>65</v>
      </c>
      <c r="R147" t="s">
        <v>2036</v>
      </c>
      <c r="S147" t="s">
        <v>2045</v>
      </c>
    </row>
    <row r="148" spans="1:19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4">
        <f t="shared" si="8"/>
        <v>0.17249999999999999</v>
      </c>
      <c r="I148" t="s">
        <v>21</v>
      </c>
      <c r="J148" t="s">
        <v>22</v>
      </c>
      <c r="K148">
        <v>1320732000</v>
      </c>
      <c r="L148">
        <v>1322460000</v>
      </c>
      <c r="M148" s="8">
        <f t="shared" si="6"/>
        <v>40855.25</v>
      </c>
      <c r="N148" s="8">
        <f t="shared" si="7"/>
        <v>40875.25</v>
      </c>
      <c r="O148" t="b">
        <v>0</v>
      </c>
      <c r="P148" t="b">
        <v>0</v>
      </c>
      <c r="Q148" t="s">
        <v>33</v>
      </c>
      <c r="R148" t="s">
        <v>2038</v>
      </c>
      <c r="S148" t="s">
        <v>2039</v>
      </c>
    </row>
    <row r="149" spans="1:19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4">
        <f t="shared" si="8"/>
        <v>1.1249397590361445</v>
      </c>
      <c r="I149" t="s">
        <v>21</v>
      </c>
      <c r="J149" t="s">
        <v>22</v>
      </c>
      <c r="K149">
        <v>1465794000</v>
      </c>
      <c r="L149">
        <v>1466312400</v>
      </c>
      <c r="M149" s="8">
        <f t="shared" si="6"/>
        <v>42534.208333333328</v>
      </c>
      <c r="N149" s="8">
        <f t="shared" si="7"/>
        <v>42540.208333333328</v>
      </c>
      <c r="O149" t="b">
        <v>0</v>
      </c>
      <c r="P149" t="b">
        <v>1</v>
      </c>
      <c r="Q149" t="s">
        <v>33</v>
      </c>
      <c r="R149" t="s">
        <v>2038</v>
      </c>
      <c r="S149" t="s">
        <v>2039</v>
      </c>
    </row>
    <row r="150" spans="1:19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4">
        <f t="shared" si="8"/>
        <v>1.2102150537634409</v>
      </c>
      <c r="I150" t="s">
        <v>21</v>
      </c>
      <c r="J150" t="s">
        <v>22</v>
      </c>
      <c r="K150">
        <v>1500958800</v>
      </c>
      <c r="L150">
        <v>1501736400</v>
      </c>
      <c r="M150" s="8">
        <f t="shared" si="6"/>
        <v>42941.208333333328</v>
      </c>
      <c r="N150" s="8">
        <f t="shared" si="7"/>
        <v>42950.208333333328</v>
      </c>
      <c r="O150" t="b">
        <v>0</v>
      </c>
      <c r="P150" t="b">
        <v>0</v>
      </c>
      <c r="Q150" t="s">
        <v>65</v>
      </c>
      <c r="R150" t="s">
        <v>2036</v>
      </c>
      <c r="S150" t="s">
        <v>2045</v>
      </c>
    </row>
    <row r="151" spans="1:19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4">
        <f t="shared" si="8"/>
        <v>2.1987096774193549</v>
      </c>
      <c r="I151" t="s">
        <v>21</v>
      </c>
      <c r="J151" t="s">
        <v>22</v>
      </c>
      <c r="K151">
        <v>1357020000</v>
      </c>
      <c r="L151">
        <v>1361512800</v>
      </c>
      <c r="M151" s="8">
        <f t="shared" si="6"/>
        <v>41275.25</v>
      </c>
      <c r="N151" s="8">
        <f t="shared" si="7"/>
        <v>41327.25</v>
      </c>
      <c r="O151" t="b">
        <v>0</v>
      </c>
      <c r="P151" t="b">
        <v>0</v>
      </c>
      <c r="Q151" t="s">
        <v>60</v>
      </c>
      <c r="R151" t="s">
        <v>2034</v>
      </c>
      <c r="S151" t="s">
        <v>2044</v>
      </c>
    </row>
    <row r="152" spans="1:19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4">
        <f t="shared" si="8"/>
        <v>0.01</v>
      </c>
      <c r="I152" t="s">
        <v>21</v>
      </c>
      <c r="J152" t="s">
        <v>22</v>
      </c>
      <c r="K152">
        <v>1544940000</v>
      </c>
      <c r="L152">
        <v>1545026400</v>
      </c>
      <c r="M152" s="8">
        <f t="shared" si="6"/>
        <v>43450.25</v>
      </c>
      <c r="N152" s="8">
        <f t="shared" si="7"/>
        <v>43451.25</v>
      </c>
      <c r="O152" t="b">
        <v>0</v>
      </c>
      <c r="P152" t="b">
        <v>0</v>
      </c>
      <c r="Q152" t="s">
        <v>23</v>
      </c>
      <c r="R152" t="s">
        <v>2034</v>
      </c>
      <c r="S152" t="s">
        <v>2035</v>
      </c>
    </row>
    <row r="153" spans="1:19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4">
        <f t="shared" si="8"/>
        <v>0.64166909620991253</v>
      </c>
      <c r="I153" t="s">
        <v>21</v>
      </c>
      <c r="J153" t="s">
        <v>22</v>
      </c>
      <c r="K153">
        <v>1402290000</v>
      </c>
      <c r="L153">
        <v>1406696400</v>
      </c>
      <c r="M153" s="8">
        <f t="shared" si="6"/>
        <v>41799.208333333336</v>
      </c>
      <c r="N153" s="8">
        <f t="shared" si="7"/>
        <v>41850.208333333336</v>
      </c>
      <c r="O153" t="b">
        <v>0</v>
      </c>
      <c r="P153" t="b">
        <v>0</v>
      </c>
      <c r="Q153" t="s">
        <v>50</v>
      </c>
      <c r="R153" t="s">
        <v>2034</v>
      </c>
      <c r="S153" t="s">
        <v>2042</v>
      </c>
    </row>
    <row r="154" spans="1:19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4">
        <f t="shared" si="8"/>
        <v>4.2306746987951804</v>
      </c>
      <c r="I154" t="s">
        <v>21</v>
      </c>
      <c r="J154" t="s">
        <v>22</v>
      </c>
      <c r="K154">
        <v>1487311200</v>
      </c>
      <c r="L154">
        <v>1487916000</v>
      </c>
      <c r="M154" s="8">
        <f t="shared" si="6"/>
        <v>42783.25</v>
      </c>
      <c r="N154" s="8">
        <f t="shared" si="7"/>
        <v>42790.25</v>
      </c>
      <c r="O154" t="b">
        <v>0</v>
      </c>
      <c r="P154" t="b">
        <v>0</v>
      </c>
      <c r="Q154" t="s">
        <v>60</v>
      </c>
      <c r="R154" t="s">
        <v>2034</v>
      </c>
      <c r="S154" t="s">
        <v>2044</v>
      </c>
    </row>
    <row r="155" spans="1:19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4">
        <f t="shared" si="8"/>
        <v>0.92984160506863778</v>
      </c>
      <c r="I155" t="s">
        <v>21</v>
      </c>
      <c r="J155" t="s">
        <v>22</v>
      </c>
      <c r="K155">
        <v>1350622800</v>
      </c>
      <c r="L155">
        <v>1351141200</v>
      </c>
      <c r="M155" s="8">
        <f t="shared" si="6"/>
        <v>41201.208333333336</v>
      </c>
      <c r="N155" s="8">
        <f t="shared" si="7"/>
        <v>41207.208333333336</v>
      </c>
      <c r="O155" t="b">
        <v>0</v>
      </c>
      <c r="P155" t="b">
        <v>0</v>
      </c>
      <c r="Q155" t="s">
        <v>33</v>
      </c>
      <c r="R155" t="s">
        <v>2038</v>
      </c>
      <c r="S155" t="s">
        <v>2039</v>
      </c>
    </row>
    <row r="156" spans="1:19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4">
        <f t="shared" si="8"/>
        <v>0.58756567425569173</v>
      </c>
      <c r="I156" t="s">
        <v>21</v>
      </c>
      <c r="J156" t="s">
        <v>22</v>
      </c>
      <c r="K156">
        <v>1463029200</v>
      </c>
      <c r="L156">
        <v>1465016400</v>
      </c>
      <c r="M156" s="8">
        <f t="shared" si="6"/>
        <v>42502.208333333328</v>
      </c>
      <c r="N156" s="8">
        <f t="shared" si="7"/>
        <v>42525.208333333328</v>
      </c>
      <c r="O156" t="b">
        <v>0</v>
      </c>
      <c r="P156" t="b">
        <v>1</v>
      </c>
      <c r="Q156" t="s">
        <v>60</v>
      </c>
      <c r="R156" t="s">
        <v>2034</v>
      </c>
      <c r="S156" t="s">
        <v>2044</v>
      </c>
    </row>
    <row r="157" spans="1:19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4">
        <f t="shared" si="8"/>
        <v>0.65022222222222226</v>
      </c>
      <c r="I157" t="s">
        <v>21</v>
      </c>
      <c r="J157" t="s">
        <v>22</v>
      </c>
      <c r="K157">
        <v>1269493200</v>
      </c>
      <c r="L157">
        <v>1270789200</v>
      </c>
      <c r="M157" s="8">
        <f t="shared" si="6"/>
        <v>40262.208333333336</v>
      </c>
      <c r="N157" s="8">
        <f t="shared" si="7"/>
        <v>40277.208333333336</v>
      </c>
      <c r="O157" t="b">
        <v>0</v>
      </c>
      <c r="P157" t="b">
        <v>0</v>
      </c>
      <c r="Q157" t="s">
        <v>33</v>
      </c>
      <c r="R157" t="s">
        <v>2038</v>
      </c>
      <c r="S157" t="s">
        <v>2039</v>
      </c>
    </row>
    <row r="158" spans="1:19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4">
        <f t="shared" si="8"/>
        <v>0.73939560439560437</v>
      </c>
      <c r="I158" t="s">
        <v>26</v>
      </c>
      <c r="J158" t="s">
        <v>27</v>
      </c>
      <c r="K158">
        <v>1570251600</v>
      </c>
      <c r="L158">
        <v>1572325200</v>
      </c>
      <c r="M158" s="8">
        <f t="shared" si="6"/>
        <v>43743.208333333328</v>
      </c>
      <c r="N158" s="8">
        <f t="shared" si="7"/>
        <v>43767.208333333328</v>
      </c>
      <c r="O158" t="b">
        <v>0</v>
      </c>
      <c r="P158" t="b">
        <v>0</v>
      </c>
      <c r="Q158" t="s">
        <v>23</v>
      </c>
      <c r="R158" t="s">
        <v>2034</v>
      </c>
      <c r="S158" t="s">
        <v>2035</v>
      </c>
    </row>
    <row r="159" spans="1:19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4">
        <f t="shared" si="8"/>
        <v>0.52666666666666662</v>
      </c>
      <c r="I159" t="s">
        <v>26</v>
      </c>
      <c r="J159" t="s">
        <v>27</v>
      </c>
      <c r="K159">
        <v>1388383200</v>
      </c>
      <c r="L159">
        <v>1389420000</v>
      </c>
      <c r="M159" s="8">
        <f t="shared" si="6"/>
        <v>41638.25</v>
      </c>
      <c r="N159" s="8">
        <f t="shared" si="7"/>
        <v>41650.25</v>
      </c>
      <c r="O159" t="b">
        <v>0</v>
      </c>
      <c r="P159" t="b">
        <v>0</v>
      </c>
      <c r="Q159" t="s">
        <v>122</v>
      </c>
      <c r="R159" t="s">
        <v>2053</v>
      </c>
      <c r="S159" t="s">
        <v>2054</v>
      </c>
    </row>
    <row r="160" spans="1:19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4">
        <f t="shared" si="8"/>
        <v>2.2095238095238097</v>
      </c>
      <c r="I160" t="s">
        <v>21</v>
      </c>
      <c r="J160" t="s">
        <v>22</v>
      </c>
      <c r="K160">
        <v>1449554400</v>
      </c>
      <c r="L160">
        <v>1449640800</v>
      </c>
      <c r="M160" s="8">
        <f t="shared" si="6"/>
        <v>42346.25</v>
      </c>
      <c r="N160" s="8">
        <f t="shared" si="7"/>
        <v>42347.25</v>
      </c>
      <c r="O160" t="b">
        <v>0</v>
      </c>
      <c r="P160" t="b">
        <v>0</v>
      </c>
      <c r="Q160" t="s">
        <v>23</v>
      </c>
      <c r="R160" t="s">
        <v>2034</v>
      </c>
      <c r="S160" t="s">
        <v>2035</v>
      </c>
    </row>
    <row r="161" spans="1:19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4">
        <f t="shared" si="8"/>
        <v>1.0001150627615063</v>
      </c>
      <c r="I161" t="s">
        <v>21</v>
      </c>
      <c r="J161" t="s">
        <v>22</v>
      </c>
      <c r="K161">
        <v>1553662800</v>
      </c>
      <c r="L161">
        <v>1555218000</v>
      </c>
      <c r="M161" s="8">
        <f t="shared" si="6"/>
        <v>43551.208333333328</v>
      </c>
      <c r="N161" s="8">
        <f t="shared" si="7"/>
        <v>43569.208333333328</v>
      </c>
      <c r="O161" t="b">
        <v>0</v>
      </c>
      <c r="P161" t="b">
        <v>1</v>
      </c>
      <c r="Q161" t="s">
        <v>33</v>
      </c>
      <c r="R161" t="s">
        <v>2038</v>
      </c>
      <c r="S161" t="s">
        <v>2039</v>
      </c>
    </row>
    <row r="162" spans="1:19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4">
        <f t="shared" si="8"/>
        <v>1.6231249999999999</v>
      </c>
      <c r="I162" t="s">
        <v>21</v>
      </c>
      <c r="J162" t="s">
        <v>22</v>
      </c>
      <c r="K162">
        <v>1556341200</v>
      </c>
      <c r="L162">
        <v>1557723600</v>
      </c>
      <c r="M162" s="8">
        <f t="shared" si="6"/>
        <v>43582.208333333328</v>
      </c>
      <c r="N162" s="8">
        <f t="shared" si="7"/>
        <v>43598.208333333328</v>
      </c>
      <c r="O162" t="b">
        <v>0</v>
      </c>
      <c r="P162" t="b">
        <v>0</v>
      </c>
      <c r="Q162" t="s">
        <v>65</v>
      </c>
      <c r="R162" t="s">
        <v>2036</v>
      </c>
      <c r="S162" t="s">
        <v>2045</v>
      </c>
    </row>
    <row r="163" spans="1:19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4">
        <f t="shared" si="8"/>
        <v>0.78181818181818186</v>
      </c>
      <c r="I163" t="s">
        <v>21</v>
      </c>
      <c r="J163" t="s">
        <v>22</v>
      </c>
      <c r="K163">
        <v>1442984400</v>
      </c>
      <c r="L163">
        <v>1443502800</v>
      </c>
      <c r="M163" s="8">
        <f t="shared" si="6"/>
        <v>42270.208333333328</v>
      </c>
      <c r="N163" s="8">
        <f t="shared" si="7"/>
        <v>42276.208333333328</v>
      </c>
      <c r="O163" t="b">
        <v>0</v>
      </c>
      <c r="P163" t="b">
        <v>1</v>
      </c>
      <c r="Q163" t="s">
        <v>28</v>
      </c>
      <c r="R163" t="s">
        <v>2036</v>
      </c>
      <c r="S163" t="s">
        <v>2037</v>
      </c>
    </row>
    <row r="164" spans="1:19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4">
        <f t="shared" si="8"/>
        <v>1.4973770491803278</v>
      </c>
      <c r="I164" t="s">
        <v>98</v>
      </c>
      <c r="J164" t="s">
        <v>99</v>
      </c>
      <c r="K164">
        <v>1544248800</v>
      </c>
      <c r="L164">
        <v>1546840800</v>
      </c>
      <c r="M164" s="8">
        <f t="shared" si="6"/>
        <v>43442.25</v>
      </c>
      <c r="N164" s="8">
        <f t="shared" si="7"/>
        <v>43472.25</v>
      </c>
      <c r="O164" t="b">
        <v>0</v>
      </c>
      <c r="P164" t="b">
        <v>0</v>
      </c>
      <c r="Q164" t="s">
        <v>23</v>
      </c>
      <c r="R164" t="s">
        <v>2034</v>
      </c>
      <c r="S164" t="s">
        <v>2035</v>
      </c>
    </row>
    <row r="165" spans="1:19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4">
        <f t="shared" si="8"/>
        <v>2.5325714285714285</v>
      </c>
      <c r="I165" t="s">
        <v>21</v>
      </c>
      <c r="J165" t="s">
        <v>22</v>
      </c>
      <c r="K165">
        <v>1508475600</v>
      </c>
      <c r="L165">
        <v>1512712800</v>
      </c>
      <c r="M165" s="8">
        <f t="shared" si="6"/>
        <v>43028.208333333328</v>
      </c>
      <c r="N165" s="8">
        <f t="shared" si="7"/>
        <v>43077.25</v>
      </c>
      <c r="O165" t="b">
        <v>0</v>
      </c>
      <c r="P165" t="b">
        <v>1</v>
      </c>
      <c r="Q165" t="s">
        <v>122</v>
      </c>
      <c r="R165" t="s">
        <v>2053</v>
      </c>
      <c r="S165" t="s">
        <v>2054</v>
      </c>
    </row>
    <row r="166" spans="1:19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4">
        <f t="shared" si="8"/>
        <v>1.0016943521594683</v>
      </c>
      <c r="I166" t="s">
        <v>21</v>
      </c>
      <c r="J166" t="s">
        <v>22</v>
      </c>
      <c r="K166">
        <v>1507438800</v>
      </c>
      <c r="L166">
        <v>1507525200</v>
      </c>
      <c r="M166" s="8">
        <f t="shared" si="6"/>
        <v>43016.208333333328</v>
      </c>
      <c r="N166" s="8">
        <f t="shared" si="7"/>
        <v>43017.208333333328</v>
      </c>
      <c r="O166" t="b">
        <v>0</v>
      </c>
      <c r="P166" t="b">
        <v>0</v>
      </c>
      <c r="Q166" t="s">
        <v>33</v>
      </c>
      <c r="R166" t="s">
        <v>2038</v>
      </c>
      <c r="S166" t="s">
        <v>2039</v>
      </c>
    </row>
    <row r="167" spans="1:19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4">
        <f t="shared" si="8"/>
        <v>1.2199004424778761</v>
      </c>
      <c r="I167" t="s">
        <v>21</v>
      </c>
      <c r="J167" t="s">
        <v>22</v>
      </c>
      <c r="K167">
        <v>1501563600</v>
      </c>
      <c r="L167">
        <v>1504328400</v>
      </c>
      <c r="M167" s="8">
        <f t="shared" si="6"/>
        <v>42948.208333333328</v>
      </c>
      <c r="N167" s="8">
        <f t="shared" si="7"/>
        <v>42980.208333333328</v>
      </c>
      <c r="O167" t="b">
        <v>0</v>
      </c>
      <c r="P167" t="b">
        <v>0</v>
      </c>
      <c r="Q167" t="s">
        <v>28</v>
      </c>
      <c r="R167" t="s">
        <v>2036</v>
      </c>
      <c r="S167" t="s">
        <v>2037</v>
      </c>
    </row>
    <row r="168" spans="1:19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4">
        <f t="shared" si="8"/>
        <v>1.3713265306122449</v>
      </c>
      <c r="I168" t="s">
        <v>21</v>
      </c>
      <c r="J168" t="s">
        <v>22</v>
      </c>
      <c r="K168">
        <v>1292997600</v>
      </c>
      <c r="L168">
        <v>1293343200</v>
      </c>
      <c r="M168" s="8">
        <f t="shared" si="6"/>
        <v>40534.25</v>
      </c>
      <c r="N168" s="8">
        <f t="shared" si="7"/>
        <v>40538.25</v>
      </c>
      <c r="O168" t="b">
        <v>0</v>
      </c>
      <c r="P168" t="b">
        <v>0</v>
      </c>
      <c r="Q168" t="s">
        <v>122</v>
      </c>
      <c r="R168" t="s">
        <v>2053</v>
      </c>
      <c r="S168" t="s">
        <v>2054</v>
      </c>
    </row>
    <row r="169" spans="1:19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4">
        <f t="shared" si="8"/>
        <v>4.155384615384615</v>
      </c>
      <c r="I169" t="s">
        <v>26</v>
      </c>
      <c r="J169" t="s">
        <v>27</v>
      </c>
      <c r="K169">
        <v>1370840400</v>
      </c>
      <c r="L169">
        <v>1371704400</v>
      </c>
      <c r="M169" s="8">
        <f t="shared" si="6"/>
        <v>41435.208333333336</v>
      </c>
      <c r="N169" s="8">
        <f t="shared" si="7"/>
        <v>41445.208333333336</v>
      </c>
      <c r="O169" t="b">
        <v>0</v>
      </c>
      <c r="P169" t="b">
        <v>0</v>
      </c>
      <c r="Q169" t="s">
        <v>33</v>
      </c>
      <c r="R169" t="s">
        <v>2038</v>
      </c>
      <c r="S169" t="s">
        <v>2039</v>
      </c>
    </row>
    <row r="170" spans="1:19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4">
        <f t="shared" si="8"/>
        <v>0.3130913348946136</v>
      </c>
      <c r="I170" t="s">
        <v>36</v>
      </c>
      <c r="J170" t="s">
        <v>37</v>
      </c>
      <c r="K170">
        <v>1550815200</v>
      </c>
      <c r="L170">
        <v>1552798800</v>
      </c>
      <c r="M170" s="8">
        <f t="shared" si="6"/>
        <v>43518.25</v>
      </c>
      <c r="N170" s="8">
        <f t="shared" si="7"/>
        <v>43541.208333333328</v>
      </c>
      <c r="O170" t="b">
        <v>0</v>
      </c>
      <c r="P170" t="b">
        <v>1</v>
      </c>
      <c r="Q170" t="s">
        <v>60</v>
      </c>
      <c r="R170" t="s">
        <v>2034</v>
      </c>
      <c r="S170" t="s">
        <v>2044</v>
      </c>
    </row>
    <row r="171" spans="1:19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4">
        <f t="shared" si="8"/>
        <v>4.240815450643777</v>
      </c>
      <c r="I171" t="s">
        <v>21</v>
      </c>
      <c r="J171" t="s">
        <v>22</v>
      </c>
      <c r="K171">
        <v>1339909200</v>
      </c>
      <c r="L171">
        <v>1342328400</v>
      </c>
      <c r="M171" s="8">
        <f t="shared" si="6"/>
        <v>41077.208333333336</v>
      </c>
      <c r="N171" s="8">
        <f t="shared" si="7"/>
        <v>41105.208333333336</v>
      </c>
      <c r="O171" t="b">
        <v>0</v>
      </c>
      <c r="P171" t="b">
        <v>1</v>
      </c>
      <c r="Q171" t="s">
        <v>100</v>
      </c>
      <c r="R171" t="s">
        <v>2040</v>
      </c>
      <c r="S171" t="s">
        <v>2051</v>
      </c>
    </row>
    <row r="172" spans="1:19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4">
        <f t="shared" si="8"/>
        <v>2.9388623072833599E-2</v>
      </c>
      <c r="I172" t="s">
        <v>21</v>
      </c>
      <c r="J172" t="s">
        <v>22</v>
      </c>
      <c r="K172">
        <v>1501736400</v>
      </c>
      <c r="L172">
        <v>1502341200</v>
      </c>
      <c r="M172" s="8">
        <f t="shared" si="6"/>
        <v>42950.208333333328</v>
      </c>
      <c r="N172" s="8">
        <f t="shared" si="7"/>
        <v>42957.208333333328</v>
      </c>
      <c r="O172" t="b">
        <v>0</v>
      </c>
      <c r="P172" t="b">
        <v>0</v>
      </c>
      <c r="Q172" t="s">
        <v>60</v>
      </c>
      <c r="R172" t="s">
        <v>2034</v>
      </c>
      <c r="S172" t="s">
        <v>2044</v>
      </c>
    </row>
    <row r="173" spans="1:19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4">
        <f t="shared" si="8"/>
        <v>0.1063265306122449</v>
      </c>
      <c r="I173" t="s">
        <v>21</v>
      </c>
      <c r="J173" t="s">
        <v>22</v>
      </c>
      <c r="K173">
        <v>1395291600</v>
      </c>
      <c r="L173">
        <v>1397192400</v>
      </c>
      <c r="M173" s="8">
        <f t="shared" si="6"/>
        <v>41718.208333333336</v>
      </c>
      <c r="N173" s="8">
        <f t="shared" si="7"/>
        <v>41740.208333333336</v>
      </c>
      <c r="O173" t="b">
        <v>0</v>
      </c>
      <c r="P173" t="b">
        <v>0</v>
      </c>
      <c r="Q173" t="s">
        <v>206</v>
      </c>
      <c r="R173" t="s">
        <v>2046</v>
      </c>
      <c r="S173" t="s">
        <v>2058</v>
      </c>
    </row>
    <row r="174" spans="1:19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4">
        <f t="shared" si="8"/>
        <v>0.82874999999999999</v>
      </c>
      <c r="I174" t="s">
        <v>21</v>
      </c>
      <c r="J174" t="s">
        <v>22</v>
      </c>
      <c r="K174">
        <v>1405746000</v>
      </c>
      <c r="L174">
        <v>1407042000</v>
      </c>
      <c r="M174" s="8">
        <f t="shared" si="6"/>
        <v>41839.208333333336</v>
      </c>
      <c r="N174" s="8">
        <f t="shared" si="7"/>
        <v>41854.208333333336</v>
      </c>
      <c r="O174" t="b">
        <v>0</v>
      </c>
      <c r="P174" t="b">
        <v>1</v>
      </c>
      <c r="Q174" t="s">
        <v>42</v>
      </c>
      <c r="R174" t="s">
        <v>2040</v>
      </c>
      <c r="S174" t="s">
        <v>2041</v>
      </c>
    </row>
    <row r="175" spans="1:19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4">
        <f t="shared" si="8"/>
        <v>1.6301447776628748</v>
      </c>
      <c r="I175" t="s">
        <v>21</v>
      </c>
      <c r="J175" t="s">
        <v>22</v>
      </c>
      <c r="K175">
        <v>1368853200</v>
      </c>
      <c r="L175">
        <v>1369371600</v>
      </c>
      <c r="M175" s="8">
        <f t="shared" si="6"/>
        <v>41412.208333333336</v>
      </c>
      <c r="N175" s="8">
        <f t="shared" si="7"/>
        <v>41418.208333333336</v>
      </c>
      <c r="O175" t="b">
        <v>0</v>
      </c>
      <c r="P175" t="b">
        <v>0</v>
      </c>
      <c r="Q175" t="s">
        <v>33</v>
      </c>
      <c r="R175" t="s">
        <v>2038</v>
      </c>
      <c r="S175" t="s">
        <v>2039</v>
      </c>
    </row>
    <row r="176" spans="1:19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4">
        <f t="shared" si="8"/>
        <v>8.9466666666666672</v>
      </c>
      <c r="I176" t="s">
        <v>21</v>
      </c>
      <c r="J176" t="s">
        <v>22</v>
      </c>
      <c r="K176">
        <v>1444021200</v>
      </c>
      <c r="L176">
        <v>1444107600</v>
      </c>
      <c r="M176" s="8">
        <f t="shared" si="6"/>
        <v>42282.208333333328</v>
      </c>
      <c r="N176" s="8">
        <f t="shared" si="7"/>
        <v>42283.208333333328</v>
      </c>
      <c r="O176" t="b">
        <v>0</v>
      </c>
      <c r="P176" t="b">
        <v>1</v>
      </c>
      <c r="Q176" t="s">
        <v>65</v>
      </c>
      <c r="R176" t="s">
        <v>2036</v>
      </c>
      <c r="S176" t="s">
        <v>2045</v>
      </c>
    </row>
    <row r="177" spans="1:19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4">
        <f t="shared" si="8"/>
        <v>0.26191501103752757</v>
      </c>
      <c r="I177" t="s">
        <v>21</v>
      </c>
      <c r="J177" t="s">
        <v>22</v>
      </c>
      <c r="K177">
        <v>1472619600</v>
      </c>
      <c r="L177">
        <v>1474261200</v>
      </c>
      <c r="M177" s="8">
        <f t="shared" si="6"/>
        <v>42613.208333333328</v>
      </c>
      <c r="N177" s="8">
        <f t="shared" si="7"/>
        <v>42632.208333333328</v>
      </c>
      <c r="O177" t="b">
        <v>0</v>
      </c>
      <c r="P177" t="b">
        <v>0</v>
      </c>
      <c r="Q177" t="s">
        <v>33</v>
      </c>
      <c r="R177" t="s">
        <v>2038</v>
      </c>
      <c r="S177" t="s">
        <v>2039</v>
      </c>
    </row>
    <row r="178" spans="1:19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4">
        <f t="shared" si="8"/>
        <v>0.74834782608695649</v>
      </c>
      <c r="I178" t="s">
        <v>21</v>
      </c>
      <c r="J178" t="s">
        <v>22</v>
      </c>
      <c r="K178">
        <v>1472878800</v>
      </c>
      <c r="L178">
        <v>1473656400</v>
      </c>
      <c r="M178" s="8">
        <f t="shared" si="6"/>
        <v>42616.208333333328</v>
      </c>
      <c r="N178" s="8">
        <f t="shared" si="7"/>
        <v>42625.208333333328</v>
      </c>
      <c r="O178" t="b">
        <v>0</v>
      </c>
      <c r="P178" t="b">
        <v>0</v>
      </c>
      <c r="Q178" t="s">
        <v>33</v>
      </c>
      <c r="R178" t="s">
        <v>2038</v>
      </c>
      <c r="S178" t="s">
        <v>2039</v>
      </c>
    </row>
    <row r="179" spans="1:19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4">
        <f t="shared" si="8"/>
        <v>4.1647680412371137</v>
      </c>
      <c r="I179" t="s">
        <v>21</v>
      </c>
      <c r="J179" t="s">
        <v>22</v>
      </c>
      <c r="K179">
        <v>1289800800</v>
      </c>
      <c r="L179">
        <v>1291960800</v>
      </c>
      <c r="M179" s="8">
        <f t="shared" si="6"/>
        <v>40497.25</v>
      </c>
      <c r="N179" s="8">
        <f t="shared" si="7"/>
        <v>40522.25</v>
      </c>
      <c r="O179" t="b">
        <v>0</v>
      </c>
      <c r="P179" t="b">
        <v>0</v>
      </c>
      <c r="Q179" t="s">
        <v>33</v>
      </c>
      <c r="R179" t="s">
        <v>2038</v>
      </c>
      <c r="S179" t="s">
        <v>2039</v>
      </c>
    </row>
    <row r="180" spans="1:19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4">
        <f t="shared" si="8"/>
        <v>0.96208333333333329</v>
      </c>
      <c r="I180" t="s">
        <v>21</v>
      </c>
      <c r="J180" t="s">
        <v>22</v>
      </c>
      <c r="K180">
        <v>1505970000</v>
      </c>
      <c r="L180">
        <v>1506747600</v>
      </c>
      <c r="M180" s="8">
        <f t="shared" si="6"/>
        <v>42999.208333333328</v>
      </c>
      <c r="N180" s="8">
        <f t="shared" si="7"/>
        <v>43008.208333333328</v>
      </c>
      <c r="O180" t="b">
        <v>0</v>
      </c>
      <c r="P180" t="b">
        <v>0</v>
      </c>
      <c r="Q180" t="s">
        <v>17</v>
      </c>
      <c r="R180" t="s">
        <v>2032</v>
      </c>
      <c r="S180" t="s">
        <v>2033</v>
      </c>
    </row>
    <row r="181" spans="1:19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4">
        <f t="shared" si="8"/>
        <v>3.5771910112359548</v>
      </c>
      <c r="I181" t="s">
        <v>15</v>
      </c>
      <c r="J181" t="s">
        <v>16</v>
      </c>
      <c r="K181">
        <v>1363496400</v>
      </c>
      <c r="L181">
        <v>1363582800</v>
      </c>
      <c r="M181" s="8">
        <f t="shared" si="6"/>
        <v>41350.208333333336</v>
      </c>
      <c r="N181" s="8">
        <f t="shared" si="7"/>
        <v>41351.208333333336</v>
      </c>
      <c r="O181" t="b">
        <v>0</v>
      </c>
      <c r="P181" t="b">
        <v>1</v>
      </c>
      <c r="Q181" t="s">
        <v>33</v>
      </c>
      <c r="R181" t="s">
        <v>2038</v>
      </c>
      <c r="S181" t="s">
        <v>2039</v>
      </c>
    </row>
    <row r="182" spans="1:19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4">
        <f t="shared" si="8"/>
        <v>3.0845714285714285</v>
      </c>
      <c r="I182" t="s">
        <v>26</v>
      </c>
      <c r="J182" t="s">
        <v>27</v>
      </c>
      <c r="K182">
        <v>1269234000</v>
      </c>
      <c r="L182">
        <v>1269666000</v>
      </c>
      <c r="M182" s="8">
        <f t="shared" si="6"/>
        <v>40259.208333333336</v>
      </c>
      <c r="N182" s="8">
        <f t="shared" si="7"/>
        <v>40264.208333333336</v>
      </c>
      <c r="O182" t="b">
        <v>0</v>
      </c>
      <c r="P182" t="b">
        <v>0</v>
      </c>
      <c r="Q182" t="s">
        <v>65</v>
      </c>
      <c r="R182" t="s">
        <v>2036</v>
      </c>
      <c r="S182" t="s">
        <v>2045</v>
      </c>
    </row>
    <row r="183" spans="1:19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4">
        <f t="shared" si="8"/>
        <v>0.61802325581395345</v>
      </c>
      <c r="I183" t="s">
        <v>21</v>
      </c>
      <c r="J183" t="s">
        <v>22</v>
      </c>
      <c r="K183">
        <v>1507093200</v>
      </c>
      <c r="L183">
        <v>1508648400</v>
      </c>
      <c r="M183" s="8">
        <f t="shared" si="6"/>
        <v>43012.208333333328</v>
      </c>
      <c r="N183" s="8">
        <f t="shared" si="7"/>
        <v>43030.208333333328</v>
      </c>
      <c r="O183" t="b">
        <v>0</v>
      </c>
      <c r="P183" t="b">
        <v>0</v>
      </c>
      <c r="Q183" t="s">
        <v>28</v>
      </c>
      <c r="R183" t="s">
        <v>2036</v>
      </c>
      <c r="S183" t="s">
        <v>2037</v>
      </c>
    </row>
    <row r="184" spans="1:19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4">
        <f t="shared" si="8"/>
        <v>7.2232472324723247</v>
      </c>
      <c r="I184" t="s">
        <v>36</v>
      </c>
      <c r="J184" t="s">
        <v>37</v>
      </c>
      <c r="K184">
        <v>1560574800</v>
      </c>
      <c r="L184">
        <v>1561957200</v>
      </c>
      <c r="M184" s="8">
        <f t="shared" si="6"/>
        <v>43631.208333333328</v>
      </c>
      <c r="N184" s="8">
        <f t="shared" si="7"/>
        <v>43647.208333333328</v>
      </c>
      <c r="O184" t="b">
        <v>0</v>
      </c>
      <c r="P184" t="b">
        <v>0</v>
      </c>
      <c r="Q184" t="s">
        <v>33</v>
      </c>
      <c r="R184" t="s">
        <v>2038</v>
      </c>
      <c r="S184" t="s">
        <v>2039</v>
      </c>
    </row>
    <row r="185" spans="1:19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4">
        <f t="shared" si="8"/>
        <v>0.69117647058823528</v>
      </c>
      <c r="I185" t="s">
        <v>15</v>
      </c>
      <c r="J185" t="s">
        <v>16</v>
      </c>
      <c r="K185">
        <v>1284008400</v>
      </c>
      <c r="L185">
        <v>1285131600</v>
      </c>
      <c r="M185" s="8">
        <f t="shared" si="6"/>
        <v>40430.208333333336</v>
      </c>
      <c r="N185" s="8">
        <f t="shared" si="7"/>
        <v>40443.208333333336</v>
      </c>
      <c r="O185" t="b">
        <v>0</v>
      </c>
      <c r="P185" t="b">
        <v>0</v>
      </c>
      <c r="Q185" t="s">
        <v>23</v>
      </c>
      <c r="R185" t="s">
        <v>2034</v>
      </c>
      <c r="S185" t="s">
        <v>2035</v>
      </c>
    </row>
    <row r="186" spans="1:19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4">
        <f t="shared" si="8"/>
        <v>2.9305555555555554</v>
      </c>
      <c r="I186" t="s">
        <v>21</v>
      </c>
      <c r="J186" t="s">
        <v>22</v>
      </c>
      <c r="K186">
        <v>1556859600</v>
      </c>
      <c r="L186">
        <v>1556946000</v>
      </c>
      <c r="M186" s="8">
        <f t="shared" si="6"/>
        <v>43588.208333333328</v>
      </c>
      <c r="N186" s="8">
        <f t="shared" si="7"/>
        <v>43589.208333333328</v>
      </c>
      <c r="O186" t="b">
        <v>0</v>
      </c>
      <c r="P186" t="b">
        <v>0</v>
      </c>
      <c r="Q186" t="s">
        <v>33</v>
      </c>
      <c r="R186" t="s">
        <v>2038</v>
      </c>
      <c r="S186" t="s">
        <v>2039</v>
      </c>
    </row>
    <row r="187" spans="1:19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4">
        <f t="shared" si="8"/>
        <v>0.71799999999999997</v>
      </c>
      <c r="I187" t="s">
        <v>21</v>
      </c>
      <c r="J187" t="s">
        <v>22</v>
      </c>
      <c r="K187">
        <v>1526187600</v>
      </c>
      <c r="L187">
        <v>1527138000</v>
      </c>
      <c r="M187" s="8">
        <f t="shared" si="6"/>
        <v>43233.208333333328</v>
      </c>
      <c r="N187" s="8">
        <f t="shared" si="7"/>
        <v>43244.208333333328</v>
      </c>
      <c r="O187" t="b">
        <v>0</v>
      </c>
      <c r="P187" t="b">
        <v>0</v>
      </c>
      <c r="Q187" t="s">
        <v>269</v>
      </c>
      <c r="R187" t="s">
        <v>2040</v>
      </c>
      <c r="S187" t="s">
        <v>2059</v>
      </c>
    </row>
    <row r="188" spans="1:19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4">
        <f t="shared" si="8"/>
        <v>0.31934684684684683</v>
      </c>
      <c r="I188" t="s">
        <v>21</v>
      </c>
      <c r="J188" t="s">
        <v>22</v>
      </c>
      <c r="K188">
        <v>1400821200</v>
      </c>
      <c r="L188">
        <v>1402117200</v>
      </c>
      <c r="M188" s="8">
        <f t="shared" si="6"/>
        <v>41782.208333333336</v>
      </c>
      <c r="N188" s="8">
        <f t="shared" si="7"/>
        <v>41797.208333333336</v>
      </c>
      <c r="O188" t="b">
        <v>0</v>
      </c>
      <c r="P188" t="b">
        <v>0</v>
      </c>
      <c r="Q188" t="s">
        <v>33</v>
      </c>
      <c r="R188" t="s">
        <v>2038</v>
      </c>
      <c r="S188" t="s">
        <v>2039</v>
      </c>
    </row>
    <row r="189" spans="1:19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4">
        <f t="shared" si="8"/>
        <v>2.2987375415282392</v>
      </c>
      <c r="I189" t="s">
        <v>15</v>
      </c>
      <c r="J189" t="s">
        <v>16</v>
      </c>
      <c r="K189">
        <v>1361599200</v>
      </c>
      <c r="L189">
        <v>1364014800</v>
      </c>
      <c r="M189" s="8">
        <f t="shared" si="6"/>
        <v>41328.25</v>
      </c>
      <c r="N189" s="8">
        <f t="shared" si="7"/>
        <v>41356.208333333336</v>
      </c>
      <c r="O189" t="b">
        <v>0</v>
      </c>
      <c r="P189" t="b">
        <v>1</v>
      </c>
      <c r="Q189" t="s">
        <v>100</v>
      </c>
      <c r="R189" t="s">
        <v>2040</v>
      </c>
      <c r="S189" t="s">
        <v>2051</v>
      </c>
    </row>
    <row r="190" spans="1:19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4">
        <f t="shared" si="8"/>
        <v>0.3201219512195122</v>
      </c>
      <c r="I190" t="s">
        <v>107</v>
      </c>
      <c r="J190" t="s">
        <v>108</v>
      </c>
      <c r="K190">
        <v>1417500000</v>
      </c>
      <c r="L190">
        <v>1417586400</v>
      </c>
      <c r="M190" s="8">
        <f t="shared" si="6"/>
        <v>41975.25</v>
      </c>
      <c r="N190" s="8">
        <f t="shared" si="7"/>
        <v>41976.25</v>
      </c>
      <c r="O190" t="b">
        <v>0</v>
      </c>
      <c r="P190" t="b">
        <v>0</v>
      </c>
      <c r="Q190" t="s">
        <v>33</v>
      </c>
      <c r="R190" t="s">
        <v>2038</v>
      </c>
      <c r="S190" t="s">
        <v>2039</v>
      </c>
    </row>
    <row r="191" spans="1:19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4">
        <f t="shared" si="8"/>
        <v>0.23525352848928385</v>
      </c>
      <c r="I191" t="s">
        <v>21</v>
      </c>
      <c r="J191" t="s">
        <v>22</v>
      </c>
      <c r="K191">
        <v>1457071200</v>
      </c>
      <c r="L191">
        <v>1457071200</v>
      </c>
      <c r="M191" s="8">
        <f t="shared" si="6"/>
        <v>42433.25</v>
      </c>
      <c r="N191" s="8">
        <f t="shared" si="7"/>
        <v>42433.25</v>
      </c>
      <c r="O191" t="b">
        <v>0</v>
      </c>
      <c r="P191" t="b">
        <v>0</v>
      </c>
      <c r="Q191" t="s">
        <v>33</v>
      </c>
      <c r="R191" t="s">
        <v>2038</v>
      </c>
      <c r="S191" t="s">
        <v>2039</v>
      </c>
    </row>
    <row r="192" spans="1:19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4">
        <f t="shared" si="8"/>
        <v>0.68594594594594593</v>
      </c>
      <c r="I192" t="s">
        <v>21</v>
      </c>
      <c r="J192" t="s">
        <v>22</v>
      </c>
      <c r="K192">
        <v>1370322000</v>
      </c>
      <c r="L192">
        <v>1370408400</v>
      </c>
      <c r="M192" s="8">
        <f t="shared" si="6"/>
        <v>41429.208333333336</v>
      </c>
      <c r="N192" s="8">
        <f t="shared" si="7"/>
        <v>41430.208333333336</v>
      </c>
      <c r="O192" t="b">
        <v>0</v>
      </c>
      <c r="P192" t="b">
        <v>1</v>
      </c>
      <c r="Q192" t="s">
        <v>33</v>
      </c>
      <c r="R192" t="s">
        <v>2038</v>
      </c>
      <c r="S192" t="s">
        <v>2039</v>
      </c>
    </row>
    <row r="193" spans="1:19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4">
        <f t="shared" si="8"/>
        <v>0.37952380952380954</v>
      </c>
      <c r="I193" t="s">
        <v>107</v>
      </c>
      <c r="J193" t="s">
        <v>108</v>
      </c>
      <c r="K193">
        <v>1552366800</v>
      </c>
      <c r="L193">
        <v>1552626000</v>
      </c>
      <c r="M193" s="8">
        <f t="shared" si="6"/>
        <v>43536.208333333328</v>
      </c>
      <c r="N193" s="8">
        <f t="shared" si="7"/>
        <v>43539.208333333328</v>
      </c>
      <c r="O193" t="b">
        <v>0</v>
      </c>
      <c r="P193" t="b">
        <v>0</v>
      </c>
      <c r="Q193" t="s">
        <v>33</v>
      </c>
      <c r="R193" t="s">
        <v>2038</v>
      </c>
      <c r="S193" t="s">
        <v>2039</v>
      </c>
    </row>
    <row r="194" spans="1:19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4">
        <f t="shared" si="8"/>
        <v>0.19992957746478873</v>
      </c>
      <c r="I194" t="s">
        <v>21</v>
      </c>
      <c r="J194" t="s">
        <v>22</v>
      </c>
      <c r="K194">
        <v>1403845200</v>
      </c>
      <c r="L194">
        <v>1404190800</v>
      </c>
      <c r="M194" s="8">
        <f t="shared" ref="M194:M257" si="9">(((K194/60)/60)/24)+DATE(1970,1,1)</f>
        <v>41817.208333333336</v>
      </c>
      <c r="N194" s="8">
        <f t="shared" ref="N194:N257" si="10">(((L194/60)/60)/24)+DATE(1970,1,1)</f>
        <v>41821.208333333336</v>
      </c>
      <c r="O194" t="b">
        <v>0</v>
      </c>
      <c r="P194" t="b">
        <v>0</v>
      </c>
      <c r="Q194" t="s">
        <v>23</v>
      </c>
      <c r="R194" t="s">
        <v>2034</v>
      </c>
      <c r="S194" t="s">
        <v>2035</v>
      </c>
    </row>
    <row r="195" spans="1:19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4">
        <f t="shared" ref="H195:H258" si="11">E195/D195</f>
        <v>0.45636363636363636</v>
      </c>
      <c r="I195" t="s">
        <v>21</v>
      </c>
      <c r="J195" t="s">
        <v>22</v>
      </c>
      <c r="K195">
        <v>1523163600</v>
      </c>
      <c r="L195">
        <v>1523509200</v>
      </c>
      <c r="M195" s="8">
        <f t="shared" si="9"/>
        <v>43198.208333333328</v>
      </c>
      <c r="N195" s="8">
        <f t="shared" si="10"/>
        <v>43202.208333333328</v>
      </c>
      <c r="O195" t="b">
        <v>1</v>
      </c>
      <c r="P195" t="b">
        <v>0</v>
      </c>
      <c r="Q195" t="s">
        <v>60</v>
      </c>
      <c r="R195" t="s">
        <v>2034</v>
      </c>
      <c r="S195" t="s">
        <v>2044</v>
      </c>
    </row>
    <row r="196" spans="1:19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4">
        <f t="shared" si="11"/>
        <v>1.227605633802817</v>
      </c>
      <c r="I196" t="s">
        <v>21</v>
      </c>
      <c r="J196" t="s">
        <v>22</v>
      </c>
      <c r="K196">
        <v>1442206800</v>
      </c>
      <c r="L196">
        <v>1443589200</v>
      </c>
      <c r="M196" s="8">
        <f t="shared" si="9"/>
        <v>42261.208333333328</v>
      </c>
      <c r="N196" s="8">
        <f t="shared" si="10"/>
        <v>42277.208333333328</v>
      </c>
      <c r="O196" t="b">
        <v>0</v>
      </c>
      <c r="P196" t="b">
        <v>0</v>
      </c>
      <c r="Q196" t="s">
        <v>148</v>
      </c>
      <c r="R196" t="s">
        <v>2034</v>
      </c>
      <c r="S196" t="s">
        <v>2056</v>
      </c>
    </row>
    <row r="197" spans="1:19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4">
        <f t="shared" si="11"/>
        <v>3.61753164556962</v>
      </c>
      <c r="I197" t="s">
        <v>21</v>
      </c>
      <c r="J197" t="s">
        <v>22</v>
      </c>
      <c r="K197">
        <v>1532840400</v>
      </c>
      <c r="L197">
        <v>1533445200</v>
      </c>
      <c r="M197" s="8">
        <f t="shared" si="9"/>
        <v>43310.208333333328</v>
      </c>
      <c r="N197" s="8">
        <f t="shared" si="10"/>
        <v>43317.208333333328</v>
      </c>
      <c r="O197" t="b">
        <v>0</v>
      </c>
      <c r="P197" t="b">
        <v>0</v>
      </c>
      <c r="Q197" t="s">
        <v>50</v>
      </c>
      <c r="R197" t="s">
        <v>2034</v>
      </c>
      <c r="S197" t="s">
        <v>2042</v>
      </c>
    </row>
    <row r="198" spans="1:19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4">
        <f t="shared" si="11"/>
        <v>0.63146341463414635</v>
      </c>
      <c r="I198" t="s">
        <v>36</v>
      </c>
      <c r="J198" t="s">
        <v>37</v>
      </c>
      <c r="K198">
        <v>1472878800</v>
      </c>
      <c r="L198">
        <v>1474520400</v>
      </c>
      <c r="M198" s="8">
        <f t="shared" si="9"/>
        <v>42616.208333333328</v>
      </c>
      <c r="N198" s="8">
        <f t="shared" si="10"/>
        <v>42635.208333333328</v>
      </c>
      <c r="O198" t="b">
        <v>0</v>
      </c>
      <c r="P198" t="b">
        <v>0</v>
      </c>
      <c r="Q198" t="s">
        <v>65</v>
      </c>
      <c r="R198" t="s">
        <v>2036</v>
      </c>
      <c r="S198" t="s">
        <v>2045</v>
      </c>
    </row>
    <row r="199" spans="1:19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4">
        <f t="shared" si="11"/>
        <v>2.9820475319926874</v>
      </c>
      <c r="I199" t="s">
        <v>21</v>
      </c>
      <c r="J199" t="s">
        <v>22</v>
      </c>
      <c r="K199">
        <v>1498194000</v>
      </c>
      <c r="L199">
        <v>1499403600</v>
      </c>
      <c r="M199" s="8">
        <f t="shared" si="9"/>
        <v>42909.208333333328</v>
      </c>
      <c r="N199" s="8">
        <f t="shared" si="10"/>
        <v>42923.208333333328</v>
      </c>
      <c r="O199" t="b">
        <v>0</v>
      </c>
      <c r="P199" t="b">
        <v>0</v>
      </c>
      <c r="Q199" t="s">
        <v>53</v>
      </c>
      <c r="R199" t="s">
        <v>2040</v>
      </c>
      <c r="S199" t="s">
        <v>2043</v>
      </c>
    </row>
    <row r="200" spans="1:19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4">
        <f t="shared" si="11"/>
        <v>9.5585443037974685E-2</v>
      </c>
      <c r="I200" t="s">
        <v>21</v>
      </c>
      <c r="J200" t="s">
        <v>22</v>
      </c>
      <c r="K200">
        <v>1281070800</v>
      </c>
      <c r="L200">
        <v>1283576400</v>
      </c>
      <c r="M200" s="8">
        <f t="shared" si="9"/>
        <v>40396.208333333336</v>
      </c>
      <c r="N200" s="8">
        <f t="shared" si="10"/>
        <v>40425.208333333336</v>
      </c>
      <c r="O200" t="b">
        <v>0</v>
      </c>
      <c r="P200" t="b">
        <v>0</v>
      </c>
      <c r="Q200" t="s">
        <v>50</v>
      </c>
      <c r="R200" t="s">
        <v>2034</v>
      </c>
      <c r="S200" t="s">
        <v>2042</v>
      </c>
    </row>
    <row r="201" spans="1:19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4">
        <f t="shared" si="11"/>
        <v>0.5377777777777778</v>
      </c>
      <c r="I201" t="s">
        <v>21</v>
      </c>
      <c r="J201" t="s">
        <v>22</v>
      </c>
      <c r="K201">
        <v>1436245200</v>
      </c>
      <c r="L201">
        <v>1436590800</v>
      </c>
      <c r="M201" s="8">
        <f t="shared" si="9"/>
        <v>42192.208333333328</v>
      </c>
      <c r="N201" s="8">
        <f t="shared" si="10"/>
        <v>42196.208333333328</v>
      </c>
      <c r="O201" t="b">
        <v>0</v>
      </c>
      <c r="P201" t="b">
        <v>0</v>
      </c>
      <c r="Q201" t="s">
        <v>23</v>
      </c>
      <c r="R201" t="s">
        <v>2034</v>
      </c>
      <c r="S201" t="s">
        <v>2035</v>
      </c>
    </row>
    <row r="202" spans="1:19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4">
        <f t="shared" si="11"/>
        <v>0.02</v>
      </c>
      <c r="I202" t="s">
        <v>15</v>
      </c>
      <c r="J202" t="s">
        <v>16</v>
      </c>
      <c r="K202">
        <v>1269493200</v>
      </c>
      <c r="L202">
        <v>1270443600</v>
      </c>
      <c r="M202" s="8">
        <f t="shared" si="9"/>
        <v>40262.208333333336</v>
      </c>
      <c r="N202" s="8">
        <f t="shared" si="10"/>
        <v>40273.208333333336</v>
      </c>
      <c r="O202" t="b">
        <v>0</v>
      </c>
      <c r="P202" t="b">
        <v>0</v>
      </c>
      <c r="Q202" t="s">
        <v>33</v>
      </c>
      <c r="R202" t="s">
        <v>2038</v>
      </c>
      <c r="S202" t="s">
        <v>2039</v>
      </c>
    </row>
    <row r="203" spans="1:19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4">
        <f t="shared" si="11"/>
        <v>6.8119047619047617</v>
      </c>
      <c r="I203" t="s">
        <v>21</v>
      </c>
      <c r="J203" t="s">
        <v>22</v>
      </c>
      <c r="K203">
        <v>1406264400</v>
      </c>
      <c r="L203">
        <v>1407819600</v>
      </c>
      <c r="M203" s="8">
        <f t="shared" si="9"/>
        <v>41845.208333333336</v>
      </c>
      <c r="N203" s="8">
        <f t="shared" si="10"/>
        <v>41863.208333333336</v>
      </c>
      <c r="O203" t="b">
        <v>0</v>
      </c>
      <c r="P203" t="b">
        <v>0</v>
      </c>
      <c r="Q203" t="s">
        <v>28</v>
      </c>
      <c r="R203" t="s">
        <v>2036</v>
      </c>
      <c r="S203" t="s">
        <v>2037</v>
      </c>
    </row>
    <row r="204" spans="1:19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4">
        <f t="shared" si="11"/>
        <v>0.78831325301204824</v>
      </c>
      <c r="I204" t="s">
        <v>21</v>
      </c>
      <c r="J204" t="s">
        <v>22</v>
      </c>
      <c r="K204">
        <v>1317531600</v>
      </c>
      <c r="L204">
        <v>1317877200</v>
      </c>
      <c r="M204" s="8">
        <f t="shared" si="9"/>
        <v>40818.208333333336</v>
      </c>
      <c r="N204" s="8">
        <f t="shared" si="10"/>
        <v>40822.208333333336</v>
      </c>
      <c r="O204" t="b">
        <v>0</v>
      </c>
      <c r="P204" t="b">
        <v>0</v>
      </c>
      <c r="Q204" t="s">
        <v>17</v>
      </c>
      <c r="R204" t="s">
        <v>2032</v>
      </c>
      <c r="S204" t="s">
        <v>2033</v>
      </c>
    </row>
    <row r="205" spans="1:19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4">
        <f t="shared" si="11"/>
        <v>1.3440792216817234</v>
      </c>
      <c r="I205" t="s">
        <v>26</v>
      </c>
      <c r="J205" t="s">
        <v>27</v>
      </c>
      <c r="K205">
        <v>1484632800</v>
      </c>
      <c r="L205">
        <v>1484805600</v>
      </c>
      <c r="M205" s="8">
        <f t="shared" si="9"/>
        <v>42752.25</v>
      </c>
      <c r="N205" s="8">
        <f t="shared" si="10"/>
        <v>42754.25</v>
      </c>
      <c r="O205" t="b">
        <v>0</v>
      </c>
      <c r="P205" t="b">
        <v>0</v>
      </c>
      <c r="Q205" t="s">
        <v>33</v>
      </c>
      <c r="R205" t="s">
        <v>2038</v>
      </c>
      <c r="S205" t="s">
        <v>2039</v>
      </c>
    </row>
    <row r="206" spans="1:19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4">
        <f t="shared" si="11"/>
        <v>3.372E-2</v>
      </c>
      <c r="I206" t="s">
        <v>21</v>
      </c>
      <c r="J206" t="s">
        <v>22</v>
      </c>
      <c r="K206">
        <v>1301806800</v>
      </c>
      <c r="L206">
        <v>1302670800</v>
      </c>
      <c r="M206" s="8">
        <f t="shared" si="9"/>
        <v>40636.208333333336</v>
      </c>
      <c r="N206" s="8">
        <f t="shared" si="10"/>
        <v>40646.208333333336</v>
      </c>
      <c r="O206" t="b">
        <v>0</v>
      </c>
      <c r="P206" t="b">
        <v>0</v>
      </c>
      <c r="Q206" t="s">
        <v>159</v>
      </c>
      <c r="R206" t="s">
        <v>2034</v>
      </c>
      <c r="S206" t="s">
        <v>2057</v>
      </c>
    </row>
    <row r="207" spans="1:19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4">
        <f t="shared" si="11"/>
        <v>4.3184615384615386</v>
      </c>
      <c r="I207" t="s">
        <v>21</v>
      </c>
      <c r="J207" t="s">
        <v>22</v>
      </c>
      <c r="K207">
        <v>1539752400</v>
      </c>
      <c r="L207">
        <v>1540789200</v>
      </c>
      <c r="M207" s="8">
        <f t="shared" si="9"/>
        <v>43390.208333333328</v>
      </c>
      <c r="N207" s="8">
        <f t="shared" si="10"/>
        <v>43402.208333333328</v>
      </c>
      <c r="O207" t="b">
        <v>1</v>
      </c>
      <c r="P207" t="b">
        <v>0</v>
      </c>
      <c r="Q207" t="s">
        <v>33</v>
      </c>
      <c r="R207" t="s">
        <v>2038</v>
      </c>
      <c r="S207" t="s">
        <v>2039</v>
      </c>
    </row>
    <row r="208" spans="1:19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4">
        <f t="shared" si="11"/>
        <v>0.38844444444444443</v>
      </c>
      <c r="I208" t="s">
        <v>21</v>
      </c>
      <c r="J208" t="s">
        <v>22</v>
      </c>
      <c r="K208">
        <v>1267250400</v>
      </c>
      <c r="L208">
        <v>1268028000</v>
      </c>
      <c r="M208" s="8">
        <f t="shared" si="9"/>
        <v>40236.25</v>
      </c>
      <c r="N208" s="8">
        <f t="shared" si="10"/>
        <v>40245.25</v>
      </c>
      <c r="O208" t="b">
        <v>0</v>
      </c>
      <c r="P208" t="b">
        <v>0</v>
      </c>
      <c r="Q208" t="s">
        <v>119</v>
      </c>
      <c r="R208" t="s">
        <v>2046</v>
      </c>
      <c r="S208" t="s">
        <v>2052</v>
      </c>
    </row>
    <row r="209" spans="1:19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4">
        <f t="shared" si="11"/>
        <v>4.2569999999999997</v>
      </c>
      <c r="I209" t="s">
        <v>21</v>
      </c>
      <c r="J209" t="s">
        <v>22</v>
      </c>
      <c r="K209">
        <v>1535432400</v>
      </c>
      <c r="L209">
        <v>1537160400</v>
      </c>
      <c r="M209" s="8">
        <f t="shared" si="9"/>
        <v>43340.208333333328</v>
      </c>
      <c r="N209" s="8">
        <f t="shared" si="10"/>
        <v>43360.208333333328</v>
      </c>
      <c r="O209" t="b">
        <v>0</v>
      </c>
      <c r="P209" t="b">
        <v>1</v>
      </c>
      <c r="Q209" t="s">
        <v>23</v>
      </c>
      <c r="R209" t="s">
        <v>2034</v>
      </c>
      <c r="S209" t="s">
        <v>2035</v>
      </c>
    </row>
    <row r="210" spans="1:19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4">
        <f t="shared" si="11"/>
        <v>1.0112239715591671</v>
      </c>
      <c r="I210" t="s">
        <v>21</v>
      </c>
      <c r="J210" t="s">
        <v>22</v>
      </c>
      <c r="K210">
        <v>1510207200</v>
      </c>
      <c r="L210">
        <v>1512280800</v>
      </c>
      <c r="M210" s="8">
        <f t="shared" si="9"/>
        <v>43048.25</v>
      </c>
      <c r="N210" s="8">
        <f t="shared" si="10"/>
        <v>43072.25</v>
      </c>
      <c r="O210" t="b">
        <v>0</v>
      </c>
      <c r="P210" t="b">
        <v>0</v>
      </c>
      <c r="Q210" t="s">
        <v>42</v>
      </c>
      <c r="R210" t="s">
        <v>2040</v>
      </c>
      <c r="S210" t="s">
        <v>2041</v>
      </c>
    </row>
    <row r="211" spans="1:19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4">
        <f t="shared" si="11"/>
        <v>0.21188688946015424</v>
      </c>
      <c r="I211" t="s">
        <v>26</v>
      </c>
      <c r="J211" t="s">
        <v>27</v>
      </c>
      <c r="K211">
        <v>1462510800</v>
      </c>
      <c r="L211">
        <v>1463115600</v>
      </c>
      <c r="M211" s="8">
        <f t="shared" si="9"/>
        <v>42496.208333333328</v>
      </c>
      <c r="N211" s="8">
        <f t="shared" si="10"/>
        <v>42503.208333333328</v>
      </c>
      <c r="O211" t="b">
        <v>0</v>
      </c>
      <c r="P211" t="b">
        <v>0</v>
      </c>
      <c r="Q211" t="s">
        <v>42</v>
      </c>
      <c r="R211" t="s">
        <v>2040</v>
      </c>
      <c r="S211" t="s">
        <v>2041</v>
      </c>
    </row>
    <row r="212" spans="1:19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4">
        <f t="shared" si="11"/>
        <v>0.67425531914893622</v>
      </c>
      <c r="I212" t="s">
        <v>36</v>
      </c>
      <c r="J212" t="s">
        <v>37</v>
      </c>
      <c r="K212">
        <v>1488520800</v>
      </c>
      <c r="L212">
        <v>1490850000</v>
      </c>
      <c r="M212" s="8">
        <f t="shared" si="9"/>
        <v>42797.25</v>
      </c>
      <c r="N212" s="8">
        <f t="shared" si="10"/>
        <v>42824.208333333328</v>
      </c>
      <c r="O212" t="b">
        <v>0</v>
      </c>
      <c r="P212" t="b">
        <v>0</v>
      </c>
      <c r="Q212" t="s">
        <v>474</v>
      </c>
      <c r="R212" t="s">
        <v>2040</v>
      </c>
      <c r="S212" t="s">
        <v>2062</v>
      </c>
    </row>
    <row r="213" spans="1:19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4">
        <f t="shared" si="11"/>
        <v>0.9492337164750958</v>
      </c>
      <c r="I213" t="s">
        <v>21</v>
      </c>
      <c r="J213" t="s">
        <v>22</v>
      </c>
      <c r="K213">
        <v>1377579600</v>
      </c>
      <c r="L213">
        <v>1379653200</v>
      </c>
      <c r="M213" s="8">
        <f t="shared" si="9"/>
        <v>41513.208333333336</v>
      </c>
      <c r="N213" s="8">
        <f t="shared" si="10"/>
        <v>41537.208333333336</v>
      </c>
      <c r="O213" t="b">
        <v>0</v>
      </c>
      <c r="P213" t="b">
        <v>0</v>
      </c>
      <c r="Q213" t="s">
        <v>33</v>
      </c>
      <c r="R213" t="s">
        <v>2038</v>
      </c>
      <c r="S213" t="s">
        <v>2039</v>
      </c>
    </row>
    <row r="214" spans="1:19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4">
        <f t="shared" si="11"/>
        <v>1.5185185185185186</v>
      </c>
      <c r="I214" t="s">
        <v>21</v>
      </c>
      <c r="J214" t="s">
        <v>22</v>
      </c>
      <c r="K214">
        <v>1576389600</v>
      </c>
      <c r="L214">
        <v>1580364000</v>
      </c>
      <c r="M214" s="8">
        <f t="shared" si="9"/>
        <v>43814.25</v>
      </c>
      <c r="N214" s="8">
        <f t="shared" si="10"/>
        <v>43860.25</v>
      </c>
      <c r="O214" t="b">
        <v>0</v>
      </c>
      <c r="P214" t="b">
        <v>0</v>
      </c>
      <c r="Q214" t="s">
        <v>33</v>
      </c>
      <c r="R214" t="s">
        <v>2038</v>
      </c>
      <c r="S214" t="s">
        <v>2039</v>
      </c>
    </row>
    <row r="215" spans="1:19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4">
        <f t="shared" si="11"/>
        <v>1.9516382252559727</v>
      </c>
      <c r="I215" t="s">
        <v>21</v>
      </c>
      <c r="J215" t="s">
        <v>22</v>
      </c>
      <c r="K215">
        <v>1289019600</v>
      </c>
      <c r="L215">
        <v>1289714400</v>
      </c>
      <c r="M215" s="8">
        <f t="shared" si="9"/>
        <v>40488.208333333336</v>
      </c>
      <c r="N215" s="8">
        <f t="shared" si="10"/>
        <v>40496.25</v>
      </c>
      <c r="O215" t="b">
        <v>0</v>
      </c>
      <c r="P215" t="b">
        <v>1</v>
      </c>
      <c r="Q215" t="s">
        <v>60</v>
      </c>
      <c r="R215" t="s">
        <v>2034</v>
      </c>
      <c r="S215" t="s">
        <v>2044</v>
      </c>
    </row>
    <row r="216" spans="1:19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4">
        <f t="shared" si="11"/>
        <v>10.231428571428571</v>
      </c>
      <c r="I216" t="s">
        <v>21</v>
      </c>
      <c r="J216" t="s">
        <v>22</v>
      </c>
      <c r="K216">
        <v>1282194000</v>
      </c>
      <c r="L216">
        <v>1282712400</v>
      </c>
      <c r="M216" s="8">
        <f t="shared" si="9"/>
        <v>40409.208333333336</v>
      </c>
      <c r="N216" s="8">
        <f t="shared" si="10"/>
        <v>40415.208333333336</v>
      </c>
      <c r="O216" t="b">
        <v>0</v>
      </c>
      <c r="P216" t="b">
        <v>0</v>
      </c>
      <c r="Q216" t="s">
        <v>23</v>
      </c>
      <c r="R216" t="s">
        <v>2034</v>
      </c>
      <c r="S216" t="s">
        <v>2035</v>
      </c>
    </row>
    <row r="217" spans="1:19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4">
        <f t="shared" si="11"/>
        <v>3.8418367346938778E-2</v>
      </c>
      <c r="I217" t="s">
        <v>21</v>
      </c>
      <c r="J217" t="s">
        <v>22</v>
      </c>
      <c r="K217">
        <v>1550037600</v>
      </c>
      <c r="L217">
        <v>1550210400</v>
      </c>
      <c r="M217" s="8">
        <f t="shared" si="9"/>
        <v>43509.25</v>
      </c>
      <c r="N217" s="8">
        <f t="shared" si="10"/>
        <v>43511.25</v>
      </c>
      <c r="O217" t="b">
        <v>0</v>
      </c>
      <c r="P217" t="b">
        <v>0</v>
      </c>
      <c r="Q217" t="s">
        <v>33</v>
      </c>
      <c r="R217" t="s">
        <v>2038</v>
      </c>
      <c r="S217" t="s">
        <v>2039</v>
      </c>
    </row>
    <row r="218" spans="1:19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4">
        <f t="shared" si="11"/>
        <v>1.5507066557107643</v>
      </c>
      <c r="I218" t="s">
        <v>21</v>
      </c>
      <c r="J218" t="s">
        <v>22</v>
      </c>
      <c r="K218">
        <v>1321941600</v>
      </c>
      <c r="L218">
        <v>1322114400</v>
      </c>
      <c r="M218" s="8">
        <f t="shared" si="9"/>
        <v>40869.25</v>
      </c>
      <c r="N218" s="8">
        <f t="shared" si="10"/>
        <v>40871.25</v>
      </c>
      <c r="O218" t="b">
        <v>0</v>
      </c>
      <c r="P218" t="b">
        <v>0</v>
      </c>
      <c r="Q218" t="s">
        <v>33</v>
      </c>
      <c r="R218" t="s">
        <v>2038</v>
      </c>
      <c r="S218" t="s">
        <v>2039</v>
      </c>
    </row>
    <row r="219" spans="1:19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4">
        <f t="shared" si="11"/>
        <v>0.44753477588871715</v>
      </c>
      <c r="I219" t="s">
        <v>21</v>
      </c>
      <c r="J219" t="s">
        <v>22</v>
      </c>
      <c r="K219">
        <v>1556427600</v>
      </c>
      <c r="L219">
        <v>1557205200</v>
      </c>
      <c r="M219" s="8">
        <f t="shared" si="9"/>
        <v>43583.208333333328</v>
      </c>
      <c r="N219" s="8">
        <f t="shared" si="10"/>
        <v>43592.208333333328</v>
      </c>
      <c r="O219" t="b">
        <v>0</v>
      </c>
      <c r="P219" t="b">
        <v>0</v>
      </c>
      <c r="Q219" t="s">
        <v>474</v>
      </c>
      <c r="R219" t="s">
        <v>2040</v>
      </c>
      <c r="S219" t="s">
        <v>2062</v>
      </c>
    </row>
    <row r="220" spans="1:19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4">
        <f t="shared" si="11"/>
        <v>2.1594736842105262</v>
      </c>
      <c r="I220" t="s">
        <v>40</v>
      </c>
      <c r="J220" t="s">
        <v>41</v>
      </c>
      <c r="K220">
        <v>1320991200</v>
      </c>
      <c r="L220">
        <v>1323928800</v>
      </c>
      <c r="M220" s="8">
        <f t="shared" si="9"/>
        <v>40858.25</v>
      </c>
      <c r="N220" s="8">
        <f t="shared" si="10"/>
        <v>40892.25</v>
      </c>
      <c r="O220" t="b">
        <v>0</v>
      </c>
      <c r="P220" t="b">
        <v>1</v>
      </c>
      <c r="Q220" t="s">
        <v>100</v>
      </c>
      <c r="R220" t="s">
        <v>2040</v>
      </c>
      <c r="S220" t="s">
        <v>2051</v>
      </c>
    </row>
    <row r="221" spans="1:19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4">
        <f t="shared" si="11"/>
        <v>3.3212709832134291</v>
      </c>
      <c r="I221" t="s">
        <v>21</v>
      </c>
      <c r="J221" t="s">
        <v>22</v>
      </c>
      <c r="K221">
        <v>1345093200</v>
      </c>
      <c r="L221">
        <v>1346130000</v>
      </c>
      <c r="M221" s="8">
        <f t="shared" si="9"/>
        <v>41137.208333333336</v>
      </c>
      <c r="N221" s="8">
        <f t="shared" si="10"/>
        <v>41149.208333333336</v>
      </c>
      <c r="O221" t="b">
        <v>0</v>
      </c>
      <c r="P221" t="b">
        <v>0</v>
      </c>
      <c r="Q221" t="s">
        <v>71</v>
      </c>
      <c r="R221" t="s">
        <v>2040</v>
      </c>
      <c r="S221" t="s">
        <v>2048</v>
      </c>
    </row>
    <row r="222" spans="1:19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4">
        <f t="shared" si="11"/>
        <v>8.4430379746835441E-2</v>
      </c>
      <c r="I222" t="s">
        <v>21</v>
      </c>
      <c r="J222" t="s">
        <v>22</v>
      </c>
      <c r="K222">
        <v>1309496400</v>
      </c>
      <c r="L222">
        <v>1311051600</v>
      </c>
      <c r="M222" s="8">
        <f t="shared" si="9"/>
        <v>40725.208333333336</v>
      </c>
      <c r="N222" s="8">
        <f t="shared" si="10"/>
        <v>40743.208333333336</v>
      </c>
      <c r="O222" t="b">
        <v>1</v>
      </c>
      <c r="P222" t="b">
        <v>0</v>
      </c>
      <c r="Q222" t="s">
        <v>33</v>
      </c>
      <c r="R222" t="s">
        <v>2038</v>
      </c>
      <c r="S222" t="s">
        <v>2039</v>
      </c>
    </row>
    <row r="223" spans="1:19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4">
        <f t="shared" si="11"/>
        <v>0.9862551440329218</v>
      </c>
      <c r="I223" t="s">
        <v>21</v>
      </c>
      <c r="J223" t="s">
        <v>22</v>
      </c>
      <c r="K223">
        <v>1340254800</v>
      </c>
      <c r="L223">
        <v>1340427600</v>
      </c>
      <c r="M223" s="8">
        <f t="shared" si="9"/>
        <v>41081.208333333336</v>
      </c>
      <c r="N223" s="8">
        <f t="shared" si="10"/>
        <v>41083.208333333336</v>
      </c>
      <c r="O223" t="b">
        <v>1</v>
      </c>
      <c r="P223" t="b">
        <v>0</v>
      </c>
      <c r="Q223" t="s">
        <v>17</v>
      </c>
      <c r="R223" t="s">
        <v>2032</v>
      </c>
      <c r="S223" t="s">
        <v>2033</v>
      </c>
    </row>
    <row r="224" spans="1:19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4">
        <f t="shared" si="11"/>
        <v>1.3797916666666667</v>
      </c>
      <c r="I224" t="s">
        <v>21</v>
      </c>
      <c r="J224" t="s">
        <v>22</v>
      </c>
      <c r="K224">
        <v>1412226000</v>
      </c>
      <c r="L224">
        <v>1412312400</v>
      </c>
      <c r="M224" s="8">
        <f t="shared" si="9"/>
        <v>41914.208333333336</v>
      </c>
      <c r="N224" s="8">
        <f t="shared" si="10"/>
        <v>41915.208333333336</v>
      </c>
      <c r="O224" t="b">
        <v>0</v>
      </c>
      <c r="P224" t="b">
        <v>0</v>
      </c>
      <c r="Q224" t="s">
        <v>122</v>
      </c>
      <c r="R224" t="s">
        <v>2053</v>
      </c>
      <c r="S224" t="s">
        <v>2054</v>
      </c>
    </row>
    <row r="225" spans="1:19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4">
        <f t="shared" si="11"/>
        <v>0.93810996563573879</v>
      </c>
      <c r="I225" t="s">
        <v>21</v>
      </c>
      <c r="J225" t="s">
        <v>22</v>
      </c>
      <c r="K225">
        <v>1458104400</v>
      </c>
      <c r="L225">
        <v>1459314000</v>
      </c>
      <c r="M225" s="8">
        <f t="shared" si="9"/>
        <v>42445.208333333328</v>
      </c>
      <c r="N225" s="8">
        <f t="shared" si="10"/>
        <v>42459.208333333328</v>
      </c>
      <c r="O225" t="b">
        <v>0</v>
      </c>
      <c r="P225" t="b">
        <v>0</v>
      </c>
      <c r="Q225" t="s">
        <v>33</v>
      </c>
      <c r="R225" t="s">
        <v>2038</v>
      </c>
      <c r="S225" t="s">
        <v>2039</v>
      </c>
    </row>
    <row r="226" spans="1:19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4">
        <f t="shared" si="11"/>
        <v>4.0363930885529156</v>
      </c>
      <c r="I226" t="s">
        <v>21</v>
      </c>
      <c r="J226" t="s">
        <v>22</v>
      </c>
      <c r="K226">
        <v>1411534800</v>
      </c>
      <c r="L226">
        <v>1415426400</v>
      </c>
      <c r="M226" s="8">
        <f t="shared" si="9"/>
        <v>41906.208333333336</v>
      </c>
      <c r="N226" s="8">
        <f t="shared" si="10"/>
        <v>41951.25</v>
      </c>
      <c r="O226" t="b">
        <v>0</v>
      </c>
      <c r="P226" t="b">
        <v>0</v>
      </c>
      <c r="Q226" t="s">
        <v>474</v>
      </c>
      <c r="R226" t="s">
        <v>2040</v>
      </c>
      <c r="S226" t="s">
        <v>2062</v>
      </c>
    </row>
    <row r="227" spans="1:19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4">
        <f t="shared" si="11"/>
        <v>2.6017404129793511</v>
      </c>
      <c r="I227" t="s">
        <v>21</v>
      </c>
      <c r="J227" t="s">
        <v>22</v>
      </c>
      <c r="K227">
        <v>1399093200</v>
      </c>
      <c r="L227">
        <v>1399093200</v>
      </c>
      <c r="M227" s="8">
        <f t="shared" si="9"/>
        <v>41762.208333333336</v>
      </c>
      <c r="N227" s="8">
        <f t="shared" si="10"/>
        <v>41762.208333333336</v>
      </c>
      <c r="O227" t="b">
        <v>1</v>
      </c>
      <c r="P227" t="b">
        <v>0</v>
      </c>
      <c r="Q227" t="s">
        <v>23</v>
      </c>
      <c r="R227" t="s">
        <v>2034</v>
      </c>
      <c r="S227" t="s">
        <v>2035</v>
      </c>
    </row>
    <row r="228" spans="1:19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4">
        <f t="shared" si="11"/>
        <v>3.6663333333333332</v>
      </c>
      <c r="I228" t="s">
        <v>21</v>
      </c>
      <c r="J228" t="s">
        <v>22</v>
      </c>
      <c r="K228">
        <v>1270702800</v>
      </c>
      <c r="L228">
        <v>1273899600</v>
      </c>
      <c r="M228" s="8">
        <f t="shared" si="9"/>
        <v>40276.208333333336</v>
      </c>
      <c r="N228" s="8">
        <f t="shared" si="10"/>
        <v>40313.208333333336</v>
      </c>
      <c r="O228" t="b">
        <v>0</v>
      </c>
      <c r="P228" t="b">
        <v>0</v>
      </c>
      <c r="Q228" t="s">
        <v>122</v>
      </c>
      <c r="R228" t="s">
        <v>2053</v>
      </c>
      <c r="S228" t="s">
        <v>2054</v>
      </c>
    </row>
    <row r="229" spans="1:19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4">
        <f t="shared" si="11"/>
        <v>1.687208538587849</v>
      </c>
      <c r="I229" t="s">
        <v>21</v>
      </c>
      <c r="J229" t="s">
        <v>22</v>
      </c>
      <c r="K229">
        <v>1431666000</v>
      </c>
      <c r="L229">
        <v>1432184400</v>
      </c>
      <c r="M229" s="8">
        <f t="shared" si="9"/>
        <v>42139.208333333328</v>
      </c>
      <c r="N229" s="8">
        <f t="shared" si="10"/>
        <v>42145.208333333328</v>
      </c>
      <c r="O229" t="b">
        <v>0</v>
      </c>
      <c r="P229" t="b">
        <v>0</v>
      </c>
      <c r="Q229" t="s">
        <v>292</v>
      </c>
      <c r="R229" t="s">
        <v>2049</v>
      </c>
      <c r="S229" t="s">
        <v>2060</v>
      </c>
    </row>
    <row r="230" spans="1:19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4">
        <f t="shared" si="11"/>
        <v>1.1990717911530093</v>
      </c>
      <c r="I230" t="s">
        <v>21</v>
      </c>
      <c r="J230" t="s">
        <v>22</v>
      </c>
      <c r="K230">
        <v>1472619600</v>
      </c>
      <c r="L230">
        <v>1474779600</v>
      </c>
      <c r="M230" s="8">
        <f t="shared" si="9"/>
        <v>42613.208333333328</v>
      </c>
      <c r="N230" s="8">
        <f t="shared" si="10"/>
        <v>42638.208333333328</v>
      </c>
      <c r="O230" t="b">
        <v>0</v>
      </c>
      <c r="P230" t="b">
        <v>0</v>
      </c>
      <c r="Q230" t="s">
        <v>71</v>
      </c>
      <c r="R230" t="s">
        <v>2040</v>
      </c>
      <c r="S230" t="s">
        <v>2048</v>
      </c>
    </row>
    <row r="231" spans="1:19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4">
        <f t="shared" si="11"/>
        <v>1.936892523364486</v>
      </c>
      <c r="I231" t="s">
        <v>21</v>
      </c>
      <c r="J231" t="s">
        <v>22</v>
      </c>
      <c r="K231">
        <v>1496293200</v>
      </c>
      <c r="L231">
        <v>1500440400</v>
      </c>
      <c r="M231" s="8">
        <f t="shared" si="9"/>
        <v>42887.208333333328</v>
      </c>
      <c r="N231" s="8">
        <f t="shared" si="10"/>
        <v>42935.208333333328</v>
      </c>
      <c r="O231" t="b">
        <v>0</v>
      </c>
      <c r="P231" t="b">
        <v>1</v>
      </c>
      <c r="Q231" t="s">
        <v>292</v>
      </c>
      <c r="R231" t="s">
        <v>2049</v>
      </c>
      <c r="S231" t="s">
        <v>2060</v>
      </c>
    </row>
    <row r="232" spans="1:19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4">
        <f t="shared" si="11"/>
        <v>4.2016666666666671</v>
      </c>
      <c r="I232" t="s">
        <v>21</v>
      </c>
      <c r="J232" t="s">
        <v>22</v>
      </c>
      <c r="K232">
        <v>1575612000</v>
      </c>
      <c r="L232">
        <v>1575612000</v>
      </c>
      <c r="M232" s="8">
        <f t="shared" si="9"/>
        <v>43805.25</v>
      </c>
      <c r="N232" s="8">
        <f t="shared" si="10"/>
        <v>43805.25</v>
      </c>
      <c r="O232" t="b">
        <v>0</v>
      </c>
      <c r="P232" t="b">
        <v>0</v>
      </c>
      <c r="Q232" t="s">
        <v>89</v>
      </c>
      <c r="R232" t="s">
        <v>2049</v>
      </c>
      <c r="S232" t="s">
        <v>2050</v>
      </c>
    </row>
    <row r="233" spans="1:19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4">
        <f t="shared" si="11"/>
        <v>0.76708333333333334</v>
      </c>
      <c r="I233" t="s">
        <v>21</v>
      </c>
      <c r="J233" t="s">
        <v>22</v>
      </c>
      <c r="K233">
        <v>1369112400</v>
      </c>
      <c r="L233">
        <v>1374123600</v>
      </c>
      <c r="M233" s="8">
        <f t="shared" si="9"/>
        <v>41415.208333333336</v>
      </c>
      <c r="N233" s="8">
        <f t="shared" si="10"/>
        <v>41473.208333333336</v>
      </c>
      <c r="O233" t="b">
        <v>0</v>
      </c>
      <c r="P233" t="b">
        <v>0</v>
      </c>
      <c r="Q233" t="s">
        <v>33</v>
      </c>
      <c r="R233" t="s">
        <v>2038</v>
      </c>
      <c r="S233" t="s">
        <v>2039</v>
      </c>
    </row>
    <row r="234" spans="1:19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4">
        <f t="shared" si="11"/>
        <v>1.7126470588235294</v>
      </c>
      <c r="I234" t="s">
        <v>21</v>
      </c>
      <c r="J234" t="s">
        <v>22</v>
      </c>
      <c r="K234">
        <v>1469422800</v>
      </c>
      <c r="L234">
        <v>1469509200</v>
      </c>
      <c r="M234" s="8">
        <f t="shared" si="9"/>
        <v>42576.208333333328</v>
      </c>
      <c r="N234" s="8">
        <f t="shared" si="10"/>
        <v>42577.208333333328</v>
      </c>
      <c r="O234" t="b">
        <v>0</v>
      </c>
      <c r="P234" t="b">
        <v>0</v>
      </c>
      <c r="Q234" t="s">
        <v>33</v>
      </c>
      <c r="R234" t="s">
        <v>2038</v>
      </c>
      <c r="S234" t="s">
        <v>2039</v>
      </c>
    </row>
    <row r="235" spans="1:19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4">
        <f t="shared" si="11"/>
        <v>1.5789473684210527</v>
      </c>
      <c r="I235" t="s">
        <v>21</v>
      </c>
      <c r="J235" t="s">
        <v>22</v>
      </c>
      <c r="K235">
        <v>1307854800</v>
      </c>
      <c r="L235">
        <v>1309237200</v>
      </c>
      <c r="M235" s="8">
        <f t="shared" si="9"/>
        <v>40706.208333333336</v>
      </c>
      <c r="N235" s="8">
        <f t="shared" si="10"/>
        <v>40722.208333333336</v>
      </c>
      <c r="O235" t="b">
        <v>0</v>
      </c>
      <c r="P235" t="b">
        <v>0</v>
      </c>
      <c r="Q235" t="s">
        <v>71</v>
      </c>
      <c r="R235" t="s">
        <v>2040</v>
      </c>
      <c r="S235" t="s">
        <v>2048</v>
      </c>
    </row>
    <row r="236" spans="1:19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4">
        <f t="shared" si="11"/>
        <v>1.0908</v>
      </c>
      <c r="I236" t="s">
        <v>107</v>
      </c>
      <c r="J236" t="s">
        <v>108</v>
      </c>
      <c r="K236">
        <v>1503378000</v>
      </c>
      <c r="L236">
        <v>1503982800</v>
      </c>
      <c r="M236" s="8">
        <f t="shared" si="9"/>
        <v>42969.208333333328</v>
      </c>
      <c r="N236" s="8">
        <f t="shared" si="10"/>
        <v>42976.208333333328</v>
      </c>
      <c r="O236" t="b">
        <v>0</v>
      </c>
      <c r="P236" t="b">
        <v>1</v>
      </c>
      <c r="Q236" t="s">
        <v>89</v>
      </c>
      <c r="R236" t="s">
        <v>2049</v>
      </c>
      <c r="S236" t="s">
        <v>2050</v>
      </c>
    </row>
    <row r="237" spans="1:19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4">
        <f t="shared" si="11"/>
        <v>0.41732558139534881</v>
      </c>
      <c r="I237" t="s">
        <v>21</v>
      </c>
      <c r="J237" t="s">
        <v>22</v>
      </c>
      <c r="K237">
        <v>1486965600</v>
      </c>
      <c r="L237">
        <v>1487397600</v>
      </c>
      <c r="M237" s="8">
        <f t="shared" si="9"/>
        <v>42779.25</v>
      </c>
      <c r="N237" s="8">
        <f t="shared" si="10"/>
        <v>42784.25</v>
      </c>
      <c r="O237" t="b">
        <v>0</v>
      </c>
      <c r="P237" t="b">
        <v>0</v>
      </c>
      <c r="Q237" t="s">
        <v>71</v>
      </c>
      <c r="R237" t="s">
        <v>2040</v>
      </c>
      <c r="S237" t="s">
        <v>2048</v>
      </c>
    </row>
    <row r="238" spans="1:19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4">
        <f t="shared" si="11"/>
        <v>0.10944303797468355</v>
      </c>
      <c r="I238" t="s">
        <v>26</v>
      </c>
      <c r="J238" t="s">
        <v>27</v>
      </c>
      <c r="K238">
        <v>1561438800</v>
      </c>
      <c r="L238">
        <v>1562043600</v>
      </c>
      <c r="M238" s="8">
        <f t="shared" si="9"/>
        <v>43641.208333333328</v>
      </c>
      <c r="N238" s="8">
        <f t="shared" si="10"/>
        <v>43648.208333333328</v>
      </c>
      <c r="O238" t="b">
        <v>0</v>
      </c>
      <c r="P238" t="b">
        <v>1</v>
      </c>
      <c r="Q238" t="s">
        <v>23</v>
      </c>
      <c r="R238" t="s">
        <v>2034</v>
      </c>
      <c r="S238" t="s">
        <v>2035</v>
      </c>
    </row>
    <row r="239" spans="1:19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4">
        <f t="shared" si="11"/>
        <v>1.593763440860215</v>
      </c>
      <c r="I239" t="s">
        <v>21</v>
      </c>
      <c r="J239" t="s">
        <v>22</v>
      </c>
      <c r="K239">
        <v>1398402000</v>
      </c>
      <c r="L239">
        <v>1398574800</v>
      </c>
      <c r="M239" s="8">
        <f t="shared" si="9"/>
        <v>41754.208333333336</v>
      </c>
      <c r="N239" s="8">
        <f t="shared" si="10"/>
        <v>41756.208333333336</v>
      </c>
      <c r="O239" t="b">
        <v>0</v>
      </c>
      <c r="P239" t="b">
        <v>0</v>
      </c>
      <c r="Q239" t="s">
        <v>71</v>
      </c>
      <c r="R239" t="s">
        <v>2040</v>
      </c>
      <c r="S239" t="s">
        <v>2048</v>
      </c>
    </row>
    <row r="240" spans="1:19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4">
        <f t="shared" si="11"/>
        <v>4.2241666666666671</v>
      </c>
      <c r="I240" t="s">
        <v>36</v>
      </c>
      <c r="J240" t="s">
        <v>37</v>
      </c>
      <c r="K240">
        <v>1513231200</v>
      </c>
      <c r="L240">
        <v>1515391200</v>
      </c>
      <c r="M240" s="8">
        <f t="shared" si="9"/>
        <v>43083.25</v>
      </c>
      <c r="N240" s="8">
        <f t="shared" si="10"/>
        <v>43108.25</v>
      </c>
      <c r="O240" t="b">
        <v>0</v>
      </c>
      <c r="P240" t="b">
        <v>1</v>
      </c>
      <c r="Q240" t="s">
        <v>33</v>
      </c>
      <c r="R240" t="s">
        <v>2038</v>
      </c>
      <c r="S240" t="s">
        <v>2039</v>
      </c>
    </row>
    <row r="241" spans="1:19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4">
        <f t="shared" si="11"/>
        <v>0.97718749999999999</v>
      </c>
      <c r="I241" t="s">
        <v>21</v>
      </c>
      <c r="J241" t="s">
        <v>22</v>
      </c>
      <c r="K241">
        <v>1440824400</v>
      </c>
      <c r="L241">
        <v>1441170000</v>
      </c>
      <c r="M241" s="8">
        <f t="shared" si="9"/>
        <v>42245.208333333328</v>
      </c>
      <c r="N241" s="8">
        <f t="shared" si="10"/>
        <v>42249.208333333328</v>
      </c>
      <c r="O241" t="b">
        <v>0</v>
      </c>
      <c r="P241" t="b">
        <v>0</v>
      </c>
      <c r="Q241" t="s">
        <v>65</v>
      </c>
      <c r="R241" t="s">
        <v>2036</v>
      </c>
      <c r="S241" t="s">
        <v>2045</v>
      </c>
    </row>
    <row r="242" spans="1:19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4">
        <f t="shared" si="11"/>
        <v>4.1878911564625847</v>
      </c>
      <c r="I242" t="s">
        <v>21</v>
      </c>
      <c r="J242" t="s">
        <v>22</v>
      </c>
      <c r="K242">
        <v>1281070800</v>
      </c>
      <c r="L242">
        <v>1281157200</v>
      </c>
      <c r="M242" s="8">
        <f t="shared" si="9"/>
        <v>40396.208333333336</v>
      </c>
      <c r="N242" s="8">
        <f t="shared" si="10"/>
        <v>40397.208333333336</v>
      </c>
      <c r="O242" t="b">
        <v>0</v>
      </c>
      <c r="P242" t="b">
        <v>0</v>
      </c>
      <c r="Q242" t="s">
        <v>33</v>
      </c>
      <c r="R242" t="s">
        <v>2038</v>
      </c>
      <c r="S242" t="s">
        <v>2039</v>
      </c>
    </row>
    <row r="243" spans="1:19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4">
        <f t="shared" si="11"/>
        <v>1.0191632047477746</v>
      </c>
      <c r="I243" t="s">
        <v>26</v>
      </c>
      <c r="J243" t="s">
        <v>27</v>
      </c>
      <c r="K243">
        <v>1397365200</v>
      </c>
      <c r="L243">
        <v>1398229200</v>
      </c>
      <c r="M243" s="8">
        <f t="shared" si="9"/>
        <v>41742.208333333336</v>
      </c>
      <c r="N243" s="8">
        <f t="shared" si="10"/>
        <v>41752.208333333336</v>
      </c>
      <c r="O243" t="b">
        <v>0</v>
      </c>
      <c r="P243" t="b">
        <v>1</v>
      </c>
      <c r="Q243" t="s">
        <v>68</v>
      </c>
      <c r="R243" t="s">
        <v>2046</v>
      </c>
      <c r="S243" t="s">
        <v>2047</v>
      </c>
    </row>
    <row r="244" spans="1:19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4">
        <f t="shared" si="11"/>
        <v>1.2772619047619047</v>
      </c>
      <c r="I244" t="s">
        <v>21</v>
      </c>
      <c r="J244" t="s">
        <v>22</v>
      </c>
      <c r="K244">
        <v>1494392400</v>
      </c>
      <c r="L244">
        <v>1495256400</v>
      </c>
      <c r="M244" s="8">
        <f t="shared" si="9"/>
        <v>42865.208333333328</v>
      </c>
      <c r="N244" s="8">
        <f t="shared" si="10"/>
        <v>42875.208333333328</v>
      </c>
      <c r="O244" t="b">
        <v>0</v>
      </c>
      <c r="P244" t="b">
        <v>1</v>
      </c>
      <c r="Q244" t="s">
        <v>23</v>
      </c>
      <c r="R244" t="s">
        <v>2034</v>
      </c>
      <c r="S244" t="s">
        <v>2035</v>
      </c>
    </row>
    <row r="245" spans="1:19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4">
        <f t="shared" si="11"/>
        <v>4.4521739130434783</v>
      </c>
      <c r="I245" t="s">
        <v>21</v>
      </c>
      <c r="J245" t="s">
        <v>22</v>
      </c>
      <c r="K245">
        <v>1520143200</v>
      </c>
      <c r="L245">
        <v>1520402400</v>
      </c>
      <c r="M245" s="8">
        <f t="shared" si="9"/>
        <v>43163.25</v>
      </c>
      <c r="N245" s="8">
        <f t="shared" si="10"/>
        <v>43166.25</v>
      </c>
      <c r="O245" t="b">
        <v>0</v>
      </c>
      <c r="P245" t="b">
        <v>0</v>
      </c>
      <c r="Q245" t="s">
        <v>33</v>
      </c>
      <c r="R245" t="s">
        <v>2038</v>
      </c>
      <c r="S245" t="s">
        <v>2039</v>
      </c>
    </row>
    <row r="246" spans="1:19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4">
        <f t="shared" si="11"/>
        <v>5.6971428571428575</v>
      </c>
      <c r="I246" t="s">
        <v>21</v>
      </c>
      <c r="J246" t="s">
        <v>22</v>
      </c>
      <c r="K246">
        <v>1405314000</v>
      </c>
      <c r="L246">
        <v>1409806800</v>
      </c>
      <c r="M246" s="8">
        <f t="shared" si="9"/>
        <v>41834.208333333336</v>
      </c>
      <c r="N246" s="8">
        <f t="shared" si="10"/>
        <v>41886.208333333336</v>
      </c>
      <c r="O246" t="b">
        <v>0</v>
      </c>
      <c r="P246" t="b">
        <v>0</v>
      </c>
      <c r="Q246" t="s">
        <v>33</v>
      </c>
      <c r="R246" t="s">
        <v>2038</v>
      </c>
      <c r="S246" t="s">
        <v>2039</v>
      </c>
    </row>
    <row r="247" spans="1:19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4">
        <f t="shared" si="11"/>
        <v>5.0934482758620687</v>
      </c>
      <c r="I247" t="s">
        <v>21</v>
      </c>
      <c r="J247" t="s">
        <v>22</v>
      </c>
      <c r="K247">
        <v>1396846800</v>
      </c>
      <c r="L247">
        <v>1396933200</v>
      </c>
      <c r="M247" s="8">
        <f t="shared" si="9"/>
        <v>41736.208333333336</v>
      </c>
      <c r="N247" s="8">
        <f t="shared" si="10"/>
        <v>41737.208333333336</v>
      </c>
      <c r="O247" t="b">
        <v>0</v>
      </c>
      <c r="P247" t="b">
        <v>0</v>
      </c>
      <c r="Q247" t="s">
        <v>33</v>
      </c>
      <c r="R247" t="s">
        <v>2038</v>
      </c>
      <c r="S247" t="s">
        <v>2039</v>
      </c>
    </row>
    <row r="248" spans="1:19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4">
        <f t="shared" si="11"/>
        <v>3.2553333333333332</v>
      </c>
      <c r="I248" t="s">
        <v>21</v>
      </c>
      <c r="J248" t="s">
        <v>22</v>
      </c>
      <c r="K248">
        <v>1375678800</v>
      </c>
      <c r="L248">
        <v>1376024400</v>
      </c>
      <c r="M248" s="8">
        <f t="shared" si="9"/>
        <v>41491.208333333336</v>
      </c>
      <c r="N248" s="8">
        <f t="shared" si="10"/>
        <v>41495.208333333336</v>
      </c>
      <c r="O248" t="b">
        <v>0</v>
      </c>
      <c r="P248" t="b">
        <v>0</v>
      </c>
      <c r="Q248" t="s">
        <v>28</v>
      </c>
      <c r="R248" t="s">
        <v>2036</v>
      </c>
      <c r="S248" t="s">
        <v>2037</v>
      </c>
    </row>
    <row r="249" spans="1:19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4">
        <f t="shared" si="11"/>
        <v>9.3261616161616168</v>
      </c>
      <c r="I249" t="s">
        <v>21</v>
      </c>
      <c r="J249" t="s">
        <v>22</v>
      </c>
      <c r="K249">
        <v>1482386400</v>
      </c>
      <c r="L249">
        <v>1483682400</v>
      </c>
      <c r="M249" s="8">
        <f t="shared" si="9"/>
        <v>42726.25</v>
      </c>
      <c r="N249" s="8">
        <f t="shared" si="10"/>
        <v>42741.25</v>
      </c>
      <c r="O249" t="b">
        <v>0</v>
      </c>
      <c r="P249" t="b">
        <v>1</v>
      </c>
      <c r="Q249" t="s">
        <v>119</v>
      </c>
      <c r="R249" t="s">
        <v>2046</v>
      </c>
      <c r="S249" t="s">
        <v>2052</v>
      </c>
    </row>
    <row r="250" spans="1:19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4">
        <f t="shared" si="11"/>
        <v>2.1133870967741935</v>
      </c>
      <c r="I250" t="s">
        <v>26</v>
      </c>
      <c r="J250" t="s">
        <v>27</v>
      </c>
      <c r="K250">
        <v>1420005600</v>
      </c>
      <c r="L250">
        <v>1420437600</v>
      </c>
      <c r="M250" s="8">
        <f t="shared" si="9"/>
        <v>42004.25</v>
      </c>
      <c r="N250" s="8">
        <f t="shared" si="10"/>
        <v>42009.25</v>
      </c>
      <c r="O250" t="b">
        <v>0</v>
      </c>
      <c r="P250" t="b">
        <v>0</v>
      </c>
      <c r="Q250" t="s">
        <v>292</v>
      </c>
      <c r="R250" t="s">
        <v>2049</v>
      </c>
      <c r="S250" t="s">
        <v>2060</v>
      </c>
    </row>
    <row r="251" spans="1:19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4">
        <f t="shared" si="11"/>
        <v>2.7332520325203253</v>
      </c>
      <c r="I251" t="s">
        <v>21</v>
      </c>
      <c r="J251" t="s">
        <v>22</v>
      </c>
      <c r="K251">
        <v>1420178400</v>
      </c>
      <c r="L251">
        <v>1420783200</v>
      </c>
      <c r="M251" s="8">
        <f t="shared" si="9"/>
        <v>42006.25</v>
      </c>
      <c r="N251" s="8">
        <f t="shared" si="10"/>
        <v>42013.25</v>
      </c>
      <c r="O251" t="b">
        <v>0</v>
      </c>
      <c r="P251" t="b">
        <v>0</v>
      </c>
      <c r="Q251" t="s">
        <v>206</v>
      </c>
      <c r="R251" t="s">
        <v>2046</v>
      </c>
      <c r="S251" t="s">
        <v>2058</v>
      </c>
    </row>
    <row r="252" spans="1:19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4">
        <f t="shared" si="11"/>
        <v>0.03</v>
      </c>
      <c r="I252" t="s">
        <v>21</v>
      </c>
      <c r="J252" t="s">
        <v>22</v>
      </c>
      <c r="K252">
        <v>1264399200</v>
      </c>
      <c r="L252">
        <v>1267423200</v>
      </c>
      <c r="M252" s="8">
        <f t="shared" si="9"/>
        <v>40203.25</v>
      </c>
      <c r="N252" s="8">
        <f t="shared" si="10"/>
        <v>40238.25</v>
      </c>
      <c r="O252" t="b">
        <v>0</v>
      </c>
      <c r="P252" t="b">
        <v>0</v>
      </c>
      <c r="Q252" t="s">
        <v>23</v>
      </c>
      <c r="R252" t="s">
        <v>2034</v>
      </c>
      <c r="S252" t="s">
        <v>2035</v>
      </c>
    </row>
    <row r="253" spans="1:19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4">
        <f t="shared" si="11"/>
        <v>0.54084507042253516</v>
      </c>
      <c r="I253" t="s">
        <v>21</v>
      </c>
      <c r="J253" t="s">
        <v>22</v>
      </c>
      <c r="K253">
        <v>1355032800</v>
      </c>
      <c r="L253">
        <v>1355205600</v>
      </c>
      <c r="M253" s="8">
        <f t="shared" si="9"/>
        <v>41252.25</v>
      </c>
      <c r="N253" s="8">
        <f t="shared" si="10"/>
        <v>41254.25</v>
      </c>
      <c r="O253" t="b">
        <v>0</v>
      </c>
      <c r="P253" t="b">
        <v>0</v>
      </c>
      <c r="Q253" t="s">
        <v>33</v>
      </c>
      <c r="R253" t="s">
        <v>2038</v>
      </c>
      <c r="S253" t="s">
        <v>2039</v>
      </c>
    </row>
    <row r="254" spans="1:19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4">
        <f t="shared" si="11"/>
        <v>6.2629999999999999</v>
      </c>
      <c r="I254" t="s">
        <v>21</v>
      </c>
      <c r="J254" t="s">
        <v>22</v>
      </c>
      <c r="K254">
        <v>1382677200</v>
      </c>
      <c r="L254">
        <v>1383109200</v>
      </c>
      <c r="M254" s="8">
        <f t="shared" si="9"/>
        <v>41572.208333333336</v>
      </c>
      <c r="N254" s="8">
        <f t="shared" si="10"/>
        <v>41577.208333333336</v>
      </c>
      <c r="O254" t="b">
        <v>0</v>
      </c>
      <c r="P254" t="b">
        <v>0</v>
      </c>
      <c r="Q254" t="s">
        <v>33</v>
      </c>
      <c r="R254" t="s">
        <v>2038</v>
      </c>
      <c r="S254" t="s">
        <v>2039</v>
      </c>
    </row>
    <row r="255" spans="1:19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4">
        <f t="shared" si="11"/>
        <v>0.8902139917695473</v>
      </c>
      <c r="I255" t="s">
        <v>15</v>
      </c>
      <c r="J255" t="s">
        <v>16</v>
      </c>
      <c r="K255">
        <v>1302238800</v>
      </c>
      <c r="L255">
        <v>1303275600</v>
      </c>
      <c r="M255" s="8">
        <f t="shared" si="9"/>
        <v>40641.208333333336</v>
      </c>
      <c r="N255" s="8">
        <f t="shared" si="10"/>
        <v>40653.208333333336</v>
      </c>
      <c r="O255" t="b">
        <v>0</v>
      </c>
      <c r="P255" t="b">
        <v>0</v>
      </c>
      <c r="Q255" t="s">
        <v>53</v>
      </c>
      <c r="R255" t="s">
        <v>2040</v>
      </c>
      <c r="S255" t="s">
        <v>2043</v>
      </c>
    </row>
    <row r="256" spans="1:19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4">
        <f t="shared" si="11"/>
        <v>1.8489130434782608</v>
      </c>
      <c r="I256" t="s">
        <v>21</v>
      </c>
      <c r="J256" t="s">
        <v>22</v>
      </c>
      <c r="K256">
        <v>1487656800</v>
      </c>
      <c r="L256">
        <v>1487829600</v>
      </c>
      <c r="M256" s="8">
        <f t="shared" si="9"/>
        <v>42787.25</v>
      </c>
      <c r="N256" s="8">
        <f t="shared" si="10"/>
        <v>42789.25</v>
      </c>
      <c r="O256" t="b">
        <v>0</v>
      </c>
      <c r="P256" t="b">
        <v>0</v>
      </c>
      <c r="Q256" t="s">
        <v>68</v>
      </c>
      <c r="R256" t="s">
        <v>2046</v>
      </c>
      <c r="S256" t="s">
        <v>2047</v>
      </c>
    </row>
    <row r="257" spans="1:19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4">
        <f t="shared" si="11"/>
        <v>1.2016770186335404</v>
      </c>
      <c r="I257" t="s">
        <v>21</v>
      </c>
      <c r="J257" t="s">
        <v>22</v>
      </c>
      <c r="K257">
        <v>1297836000</v>
      </c>
      <c r="L257">
        <v>1298268000</v>
      </c>
      <c r="M257" s="8">
        <f t="shared" si="9"/>
        <v>40590.25</v>
      </c>
      <c r="N257" s="8">
        <f t="shared" si="10"/>
        <v>40595.25</v>
      </c>
      <c r="O257" t="b">
        <v>0</v>
      </c>
      <c r="P257" t="b">
        <v>1</v>
      </c>
      <c r="Q257" t="s">
        <v>23</v>
      </c>
      <c r="R257" t="s">
        <v>2034</v>
      </c>
      <c r="S257" t="s">
        <v>2035</v>
      </c>
    </row>
    <row r="258" spans="1:19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4">
        <f t="shared" si="11"/>
        <v>0.23390243902439026</v>
      </c>
      <c r="I258" t="s">
        <v>40</v>
      </c>
      <c r="J258" t="s">
        <v>41</v>
      </c>
      <c r="K258">
        <v>1453615200</v>
      </c>
      <c r="L258">
        <v>1456812000</v>
      </c>
      <c r="M258" s="8">
        <f t="shared" ref="M258:M321" si="12">(((K258/60)/60)/24)+DATE(1970,1,1)</f>
        <v>42393.25</v>
      </c>
      <c r="N258" s="8">
        <f t="shared" ref="N258:N321" si="13">(((L258/60)/60)/24)+DATE(1970,1,1)</f>
        <v>42430.25</v>
      </c>
      <c r="O258" t="b">
        <v>0</v>
      </c>
      <c r="P258" t="b">
        <v>0</v>
      </c>
      <c r="Q258" t="s">
        <v>23</v>
      </c>
      <c r="R258" t="s">
        <v>2034</v>
      </c>
      <c r="S258" t="s">
        <v>2035</v>
      </c>
    </row>
    <row r="259" spans="1:19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4">
        <f t="shared" ref="H259:H322" si="14">E259/D259</f>
        <v>1.46</v>
      </c>
      <c r="I259" t="s">
        <v>21</v>
      </c>
      <c r="J259" t="s">
        <v>22</v>
      </c>
      <c r="K259">
        <v>1362463200</v>
      </c>
      <c r="L259">
        <v>1363669200</v>
      </c>
      <c r="M259" s="8">
        <f t="shared" si="12"/>
        <v>41338.25</v>
      </c>
      <c r="N259" s="8">
        <f t="shared" si="13"/>
        <v>41352.208333333336</v>
      </c>
      <c r="O259" t="b">
        <v>0</v>
      </c>
      <c r="P259" t="b">
        <v>0</v>
      </c>
      <c r="Q259" t="s">
        <v>33</v>
      </c>
      <c r="R259" t="s">
        <v>2038</v>
      </c>
      <c r="S259" t="s">
        <v>2039</v>
      </c>
    </row>
    <row r="260" spans="1:19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4">
        <f t="shared" si="14"/>
        <v>2.6848000000000001</v>
      </c>
      <c r="I260" t="s">
        <v>21</v>
      </c>
      <c r="J260" t="s">
        <v>22</v>
      </c>
      <c r="K260">
        <v>1481176800</v>
      </c>
      <c r="L260">
        <v>1482904800</v>
      </c>
      <c r="M260" s="8">
        <f t="shared" si="12"/>
        <v>42712.25</v>
      </c>
      <c r="N260" s="8">
        <f t="shared" si="13"/>
        <v>42732.25</v>
      </c>
      <c r="O260" t="b">
        <v>0</v>
      </c>
      <c r="P260" t="b">
        <v>1</v>
      </c>
      <c r="Q260" t="s">
        <v>33</v>
      </c>
      <c r="R260" t="s">
        <v>2038</v>
      </c>
      <c r="S260" t="s">
        <v>2039</v>
      </c>
    </row>
    <row r="261" spans="1:19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4">
        <f t="shared" si="14"/>
        <v>5.9749999999999996</v>
      </c>
      <c r="I261" t="s">
        <v>21</v>
      </c>
      <c r="J261" t="s">
        <v>22</v>
      </c>
      <c r="K261">
        <v>1354946400</v>
      </c>
      <c r="L261">
        <v>1356588000</v>
      </c>
      <c r="M261" s="8">
        <f t="shared" si="12"/>
        <v>41251.25</v>
      </c>
      <c r="N261" s="8">
        <f t="shared" si="13"/>
        <v>41270.25</v>
      </c>
      <c r="O261" t="b">
        <v>1</v>
      </c>
      <c r="P261" t="b">
        <v>0</v>
      </c>
      <c r="Q261" t="s">
        <v>122</v>
      </c>
      <c r="R261" t="s">
        <v>2053</v>
      </c>
      <c r="S261" t="s">
        <v>2054</v>
      </c>
    </row>
    <row r="262" spans="1:19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4">
        <f t="shared" si="14"/>
        <v>1.5769841269841269</v>
      </c>
      <c r="I262" t="s">
        <v>21</v>
      </c>
      <c r="J262" t="s">
        <v>22</v>
      </c>
      <c r="K262">
        <v>1348808400</v>
      </c>
      <c r="L262">
        <v>1349845200</v>
      </c>
      <c r="M262" s="8">
        <f t="shared" si="12"/>
        <v>41180.208333333336</v>
      </c>
      <c r="N262" s="8">
        <f t="shared" si="13"/>
        <v>41192.208333333336</v>
      </c>
      <c r="O262" t="b">
        <v>0</v>
      </c>
      <c r="P262" t="b">
        <v>0</v>
      </c>
      <c r="Q262" t="s">
        <v>23</v>
      </c>
      <c r="R262" t="s">
        <v>2034</v>
      </c>
      <c r="S262" t="s">
        <v>2035</v>
      </c>
    </row>
    <row r="263" spans="1:19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4">
        <f t="shared" si="14"/>
        <v>0.31201660735468567</v>
      </c>
      <c r="I263" t="s">
        <v>21</v>
      </c>
      <c r="J263" t="s">
        <v>22</v>
      </c>
      <c r="K263">
        <v>1282712400</v>
      </c>
      <c r="L263">
        <v>1283058000</v>
      </c>
      <c r="M263" s="8">
        <f t="shared" si="12"/>
        <v>40415.208333333336</v>
      </c>
      <c r="N263" s="8">
        <f t="shared" si="13"/>
        <v>40419.208333333336</v>
      </c>
      <c r="O263" t="b">
        <v>0</v>
      </c>
      <c r="P263" t="b">
        <v>1</v>
      </c>
      <c r="Q263" t="s">
        <v>23</v>
      </c>
      <c r="R263" t="s">
        <v>2034</v>
      </c>
      <c r="S263" t="s">
        <v>2035</v>
      </c>
    </row>
    <row r="264" spans="1:19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4">
        <f t="shared" si="14"/>
        <v>3.1341176470588237</v>
      </c>
      <c r="I264" t="s">
        <v>21</v>
      </c>
      <c r="J264" t="s">
        <v>22</v>
      </c>
      <c r="K264">
        <v>1301979600</v>
      </c>
      <c r="L264">
        <v>1304226000</v>
      </c>
      <c r="M264" s="8">
        <f t="shared" si="12"/>
        <v>40638.208333333336</v>
      </c>
      <c r="N264" s="8">
        <f t="shared" si="13"/>
        <v>40664.208333333336</v>
      </c>
      <c r="O264" t="b">
        <v>0</v>
      </c>
      <c r="P264" t="b">
        <v>1</v>
      </c>
      <c r="Q264" t="s">
        <v>60</v>
      </c>
      <c r="R264" t="s">
        <v>2034</v>
      </c>
      <c r="S264" t="s">
        <v>2044</v>
      </c>
    </row>
    <row r="265" spans="1:19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4">
        <f t="shared" si="14"/>
        <v>3.7089655172413791</v>
      </c>
      <c r="I265" t="s">
        <v>21</v>
      </c>
      <c r="J265" t="s">
        <v>22</v>
      </c>
      <c r="K265">
        <v>1263016800</v>
      </c>
      <c r="L265">
        <v>1263016800</v>
      </c>
      <c r="M265" s="8">
        <f t="shared" si="12"/>
        <v>40187.25</v>
      </c>
      <c r="N265" s="8">
        <f t="shared" si="13"/>
        <v>40187.25</v>
      </c>
      <c r="O265" t="b">
        <v>0</v>
      </c>
      <c r="P265" t="b">
        <v>0</v>
      </c>
      <c r="Q265" t="s">
        <v>122</v>
      </c>
      <c r="R265" t="s">
        <v>2053</v>
      </c>
      <c r="S265" t="s">
        <v>2054</v>
      </c>
    </row>
    <row r="266" spans="1:19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4">
        <f t="shared" si="14"/>
        <v>3.6266447368421053</v>
      </c>
      <c r="I266" t="s">
        <v>21</v>
      </c>
      <c r="J266" t="s">
        <v>22</v>
      </c>
      <c r="K266">
        <v>1360648800</v>
      </c>
      <c r="L266">
        <v>1362031200</v>
      </c>
      <c r="M266" s="8">
        <f t="shared" si="12"/>
        <v>41317.25</v>
      </c>
      <c r="N266" s="8">
        <f t="shared" si="13"/>
        <v>41333.25</v>
      </c>
      <c r="O266" t="b">
        <v>0</v>
      </c>
      <c r="P266" t="b">
        <v>0</v>
      </c>
      <c r="Q266" t="s">
        <v>33</v>
      </c>
      <c r="R266" t="s">
        <v>2038</v>
      </c>
      <c r="S266" t="s">
        <v>2039</v>
      </c>
    </row>
    <row r="267" spans="1:19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4">
        <f t="shared" si="14"/>
        <v>1.2308163265306122</v>
      </c>
      <c r="I267" t="s">
        <v>21</v>
      </c>
      <c r="J267" t="s">
        <v>22</v>
      </c>
      <c r="K267">
        <v>1451800800</v>
      </c>
      <c r="L267">
        <v>1455602400</v>
      </c>
      <c r="M267" s="8">
        <f t="shared" si="12"/>
        <v>42372.25</v>
      </c>
      <c r="N267" s="8">
        <f t="shared" si="13"/>
        <v>42416.25</v>
      </c>
      <c r="O267" t="b">
        <v>0</v>
      </c>
      <c r="P267" t="b">
        <v>0</v>
      </c>
      <c r="Q267" t="s">
        <v>33</v>
      </c>
      <c r="R267" t="s">
        <v>2038</v>
      </c>
      <c r="S267" t="s">
        <v>2039</v>
      </c>
    </row>
    <row r="268" spans="1:19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4">
        <f t="shared" si="14"/>
        <v>0.76766756032171579</v>
      </c>
      <c r="I268" t="s">
        <v>107</v>
      </c>
      <c r="J268" t="s">
        <v>108</v>
      </c>
      <c r="K268">
        <v>1415340000</v>
      </c>
      <c r="L268">
        <v>1418191200</v>
      </c>
      <c r="M268" s="8">
        <f t="shared" si="12"/>
        <v>41950.25</v>
      </c>
      <c r="N268" s="8">
        <f t="shared" si="13"/>
        <v>41983.25</v>
      </c>
      <c r="O268" t="b">
        <v>0</v>
      </c>
      <c r="P268" t="b">
        <v>1</v>
      </c>
      <c r="Q268" t="s">
        <v>159</v>
      </c>
      <c r="R268" t="s">
        <v>2034</v>
      </c>
      <c r="S268" t="s">
        <v>2057</v>
      </c>
    </row>
    <row r="269" spans="1:19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4">
        <f t="shared" si="14"/>
        <v>2.3362012987012988</v>
      </c>
      <c r="I269" t="s">
        <v>26</v>
      </c>
      <c r="J269" t="s">
        <v>27</v>
      </c>
      <c r="K269">
        <v>1351054800</v>
      </c>
      <c r="L269">
        <v>1352440800</v>
      </c>
      <c r="M269" s="8">
        <f t="shared" si="12"/>
        <v>41206.208333333336</v>
      </c>
      <c r="N269" s="8">
        <f t="shared" si="13"/>
        <v>41222.25</v>
      </c>
      <c r="O269" t="b">
        <v>0</v>
      </c>
      <c r="P269" t="b">
        <v>0</v>
      </c>
      <c r="Q269" t="s">
        <v>33</v>
      </c>
      <c r="R269" t="s">
        <v>2038</v>
      </c>
      <c r="S269" t="s">
        <v>2039</v>
      </c>
    </row>
    <row r="270" spans="1:19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4">
        <f t="shared" si="14"/>
        <v>1.8053333333333332</v>
      </c>
      <c r="I270" t="s">
        <v>21</v>
      </c>
      <c r="J270" t="s">
        <v>22</v>
      </c>
      <c r="K270">
        <v>1349326800</v>
      </c>
      <c r="L270">
        <v>1353304800</v>
      </c>
      <c r="M270" s="8">
        <f t="shared" si="12"/>
        <v>41186.208333333336</v>
      </c>
      <c r="N270" s="8">
        <f t="shared" si="13"/>
        <v>41232.25</v>
      </c>
      <c r="O270" t="b">
        <v>0</v>
      </c>
      <c r="P270" t="b">
        <v>0</v>
      </c>
      <c r="Q270" t="s">
        <v>42</v>
      </c>
      <c r="R270" t="s">
        <v>2040</v>
      </c>
      <c r="S270" t="s">
        <v>2041</v>
      </c>
    </row>
    <row r="271" spans="1:19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4">
        <f t="shared" si="14"/>
        <v>2.5262857142857142</v>
      </c>
      <c r="I271" t="s">
        <v>21</v>
      </c>
      <c r="J271" t="s">
        <v>22</v>
      </c>
      <c r="K271">
        <v>1548914400</v>
      </c>
      <c r="L271">
        <v>1550728800</v>
      </c>
      <c r="M271" s="8">
        <f t="shared" si="12"/>
        <v>43496.25</v>
      </c>
      <c r="N271" s="8">
        <f t="shared" si="13"/>
        <v>43517.25</v>
      </c>
      <c r="O271" t="b">
        <v>0</v>
      </c>
      <c r="P271" t="b">
        <v>0</v>
      </c>
      <c r="Q271" t="s">
        <v>269</v>
      </c>
      <c r="R271" t="s">
        <v>2040</v>
      </c>
      <c r="S271" t="s">
        <v>2059</v>
      </c>
    </row>
    <row r="272" spans="1:19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4">
        <f t="shared" si="14"/>
        <v>0.27176538240368026</v>
      </c>
      <c r="I272" t="s">
        <v>21</v>
      </c>
      <c r="J272" t="s">
        <v>22</v>
      </c>
      <c r="K272">
        <v>1291269600</v>
      </c>
      <c r="L272">
        <v>1291442400</v>
      </c>
      <c r="M272" s="8">
        <f t="shared" si="12"/>
        <v>40514.25</v>
      </c>
      <c r="N272" s="8">
        <f t="shared" si="13"/>
        <v>40516.25</v>
      </c>
      <c r="O272" t="b">
        <v>0</v>
      </c>
      <c r="P272" t="b">
        <v>0</v>
      </c>
      <c r="Q272" t="s">
        <v>89</v>
      </c>
      <c r="R272" t="s">
        <v>2049</v>
      </c>
      <c r="S272" t="s">
        <v>2050</v>
      </c>
    </row>
    <row r="273" spans="1:19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4">
        <f t="shared" si="14"/>
        <v>1.2706571242680547E-2</v>
      </c>
      <c r="I273" t="s">
        <v>21</v>
      </c>
      <c r="J273" t="s">
        <v>22</v>
      </c>
      <c r="K273">
        <v>1449468000</v>
      </c>
      <c r="L273">
        <v>1452146400</v>
      </c>
      <c r="M273" s="8">
        <f t="shared" si="12"/>
        <v>42345.25</v>
      </c>
      <c r="N273" s="8">
        <f t="shared" si="13"/>
        <v>42376.25</v>
      </c>
      <c r="O273" t="b">
        <v>0</v>
      </c>
      <c r="P273" t="b">
        <v>0</v>
      </c>
      <c r="Q273" t="s">
        <v>122</v>
      </c>
      <c r="R273" t="s">
        <v>2053</v>
      </c>
      <c r="S273" t="s">
        <v>2054</v>
      </c>
    </row>
    <row r="274" spans="1:19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4">
        <f t="shared" si="14"/>
        <v>3.0400978473581213</v>
      </c>
      <c r="I274" t="s">
        <v>21</v>
      </c>
      <c r="J274" t="s">
        <v>22</v>
      </c>
      <c r="K274">
        <v>1562734800</v>
      </c>
      <c r="L274">
        <v>1564894800</v>
      </c>
      <c r="M274" s="8">
        <f t="shared" si="12"/>
        <v>43656.208333333328</v>
      </c>
      <c r="N274" s="8">
        <f t="shared" si="13"/>
        <v>43681.208333333328</v>
      </c>
      <c r="O274" t="b">
        <v>0</v>
      </c>
      <c r="P274" t="b">
        <v>1</v>
      </c>
      <c r="Q274" t="s">
        <v>33</v>
      </c>
      <c r="R274" t="s">
        <v>2038</v>
      </c>
      <c r="S274" t="s">
        <v>2039</v>
      </c>
    </row>
    <row r="275" spans="1:19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4">
        <f t="shared" si="14"/>
        <v>1.3723076923076922</v>
      </c>
      <c r="I275" t="s">
        <v>15</v>
      </c>
      <c r="J275" t="s">
        <v>16</v>
      </c>
      <c r="K275">
        <v>1505624400</v>
      </c>
      <c r="L275">
        <v>1505883600</v>
      </c>
      <c r="M275" s="8">
        <f t="shared" si="12"/>
        <v>42995.208333333328</v>
      </c>
      <c r="N275" s="8">
        <f t="shared" si="13"/>
        <v>42998.208333333328</v>
      </c>
      <c r="O275" t="b">
        <v>0</v>
      </c>
      <c r="P275" t="b">
        <v>0</v>
      </c>
      <c r="Q275" t="s">
        <v>33</v>
      </c>
      <c r="R275" t="s">
        <v>2038</v>
      </c>
      <c r="S275" t="s">
        <v>2039</v>
      </c>
    </row>
    <row r="276" spans="1:19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4">
        <f t="shared" si="14"/>
        <v>0.32208333333333333</v>
      </c>
      <c r="I276" t="s">
        <v>21</v>
      </c>
      <c r="J276" t="s">
        <v>22</v>
      </c>
      <c r="K276">
        <v>1509948000</v>
      </c>
      <c r="L276">
        <v>1510380000</v>
      </c>
      <c r="M276" s="8">
        <f t="shared" si="12"/>
        <v>43045.25</v>
      </c>
      <c r="N276" s="8">
        <f t="shared" si="13"/>
        <v>43050.25</v>
      </c>
      <c r="O276" t="b">
        <v>0</v>
      </c>
      <c r="P276" t="b">
        <v>0</v>
      </c>
      <c r="Q276" t="s">
        <v>33</v>
      </c>
      <c r="R276" t="s">
        <v>2038</v>
      </c>
      <c r="S276" t="s">
        <v>2039</v>
      </c>
    </row>
    <row r="277" spans="1:19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4">
        <f t="shared" si="14"/>
        <v>2.4151282051282053</v>
      </c>
      <c r="I277" t="s">
        <v>21</v>
      </c>
      <c r="J277" t="s">
        <v>22</v>
      </c>
      <c r="K277">
        <v>1554526800</v>
      </c>
      <c r="L277">
        <v>1555218000</v>
      </c>
      <c r="M277" s="8">
        <f t="shared" si="12"/>
        <v>43561.208333333328</v>
      </c>
      <c r="N277" s="8">
        <f t="shared" si="13"/>
        <v>43569.208333333328</v>
      </c>
      <c r="O277" t="b">
        <v>0</v>
      </c>
      <c r="P277" t="b">
        <v>0</v>
      </c>
      <c r="Q277" t="s">
        <v>206</v>
      </c>
      <c r="R277" t="s">
        <v>2046</v>
      </c>
      <c r="S277" t="s">
        <v>2058</v>
      </c>
    </row>
    <row r="278" spans="1:19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4">
        <f t="shared" si="14"/>
        <v>0.96799999999999997</v>
      </c>
      <c r="I278" t="s">
        <v>21</v>
      </c>
      <c r="J278" t="s">
        <v>22</v>
      </c>
      <c r="K278">
        <v>1334811600</v>
      </c>
      <c r="L278">
        <v>1335243600</v>
      </c>
      <c r="M278" s="8">
        <f t="shared" si="12"/>
        <v>41018.208333333336</v>
      </c>
      <c r="N278" s="8">
        <f t="shared" si="13"/>
        <v>41023.208333333336</v>
      </c>
      <c r="O278" t="b">
        <v>0</v>
      </c>
      <c r="P278" t="b">
        <v>1</v>
      </c>
      <c r="Q278" t="s">
        <v>89</v>
      </c>
      <c r="R278" t="s">
        <v>2049</v>
      </c>
      <c r="S278" t="s">
        <v>2050</v>
      </c>
    </row>
    <row r="279" spans="1:19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4">
        <f t="shared" si="14"/>
        <v>10.664285714285715</v>
      </c>
      <c r="I279" t="s">
        <v>21</v>
      </c>
      <c r="J279" t="s">
        <v>22</v>
      </c>
      <c r="K279">
        <v>1279515600</v>
      </c>
      <c r="L279">
        <v>1279688400</v>
      </c>
      <c r="M279" s="8">
        <f t="shared" si="12"/>
        <v>40378.208333333336</v>
      </c>
      <c r="N279" s="8">
        <f t="shared" si="13"/>
        <v>40380.208333333336</v>
      </c>
      <c r="O279" t="b">
        <v>0</v>
      </c>
      <c r="P279" t="b">
        <v>0</v>
      </c>
      <c r="Q279" t="s">
        <v>33</v>
      </c>
      <c r="R279" t="s">
        <v>2038</v>
      </c>
      <c r="S279" t="s">
        <v>2039</v>
      </c>
    </row>
    <row r="280" spans="1:19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4">
        <f t="shared" si="14"/>
        <v>3.2588888888888889</v>
      </c>
      <c r="I280" t="s">
        <v>21</v>
      </c>
      <c r="J280" t="s">
        <v>22</v>
      </c>
      <c r="K280">
        <v>1353909600</v>
      </c>
      <c r="L280">
        <v>1356069600</v>
      </c>
      <c r="M280" s="8">
        <f t="shared" si="12"/>
        <v>41239.25</v>
      </c>
      <c r="N280" s="8">
        <f t="shared" si="13"/>
        <v>41264.25</v>
      </c>
      <c r="O280" t="b">
        <v>0</v>
      </c>
      <c r="P280" t="b">
        <v>0</v>
      </c>
      <c r="Q280" t="s">
        <v>28</v>
      </c>
      <c r="R280" t="s">
        <v>2036</v>
      </c>
      <c r="S280" t="s">
        <v>2037</v>
      </c>
    </row>
    <row r="281" spans="1:19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4">
        <f t="shared" si="14"/>
        <v>1.7070000000000001</v>
      </c>
      <c r="I281" t="s">
        <v>21</v>
      </c>
      <c r="J281" t="s">
        <v>22</v>
      </c>
      <c r="K281">
        <v>1535950800</v>
      </c>
      <c r="L281">
        <v>1536210000</v>
      </c>
      <c r="M281" s="8">
        <f t="shared" si="12"/>
        <v>43346.208333333328</v>
      </c>
      <c r="N281" s="8">
        <f t="shared" si="13"/>
        <v>43349.208333333328</v>
      </c>
      <c r="O281" t="b">
        <v>0</v>
      </c>
      <c r="P281" t="b">
        <v>0</v>
      </c>
      <c r="Q281" t="s">
        <v>33</v>
      </c>
      <c r="R281" t="s">
        <v>2038</v>
      </c>
      <c r="S281" t="s">
        <v>2039</v>
      </c>
    </row>
    <row r="282" spans="1:19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4">
        <f t="shared" si="14"/>
        <v>5.8144</v>
      </c>
      <c r="I282" t="s">
        <v>21</v>
      </c>
      <c r="J282" t="s">
        <v>22</v>
      </c>
      <c r="K282">
        <v>1511244000</v>
      </c>
      <c r="L282">
        <v>1511762400</v>
      </c>
      <c r="M282" s="8">
        <f t="shared" si="12"/>
        <v>43060.25</v>
      </c>
      <c r="N282" s="8">
        <f t="shared" si="13"/>
        <v>43066.25</v>
      </c>
      <c r="O282" t="b">
        <v>0</v>
      </c>
      <c r="P282" t="b">
        <v>0</v>
      </c>
      <c r="Q282" t="s">
        <v>71</v>
      </c>
      <c r="R282" t="s">
        <v>2040</v>
      </c>
      <c r="S282" t="s">
        <v>2048</v>
      </c>
    </row>
    <row r="283" spans="1:19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4">
        <f t="shared" si="14"/>
        <v>0.91520972644376897</v>
      </c>
      <c r="I283" t="s">
        <v>21</v>
      </c>
      <c r="J283" t="s">
        <v>22</v>
      </c>
      <c r="K283">
        <v>1331445600</v>
      </c>
      <c r="L283">
        <v>1333256400</v>
      </c>
      <c r="M283" s="8">
        <f t="shared" si="12"/>
        <v>40979.25</v>
      </c>
      <c r="N283" s="8">
        <f t="shared" si="13"/>
        <v>41000.208333333336</v>
      </c>
      <c r="O283" t="b">
        <v>0</v>
      </c>
      <c r="P283" t="b">
        <v>1</v>
      </c>
      <c r="Q283" t="s">
        <v>33</v>
      </c>
      <c r="R283" t="s">
        <v>2038</v>
      </c>
      <c r="S283" t="s">
        <v>2039</v>
      </c>
    </row>
    <row r="284" spans="1:19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4">
        <f t="shared" si="14"/>
        <v>1.0804761904761904</v>
      </c>
      <c r="I284" t="s">
        <v>21</v>
      </c>
      <c r="J284" t="s">
        <v>22</v>
      </c>
      <c r="K284">
        <v>1480226400</v>
      </c>
      <c r="L284">
        <v>1480744800</v>
      </c>
      <c r="M284" s="8">
        <f t="shared" si="12"/>
        <v>42701.25</v>
      </c>
      <c r="N284" s="8">
        <f t="shared" si="13"/>
        <v>42707.25</v>
      </c>
      <c r="O284" t="b">
        <v>0</v>
      </c>
      <c r="P284" t="b">
        <v>1</v>
      </c>
      <c r="Q284" t="s">
        <v>269</v>
      </c>
      <c r="R284" t="s">
        <v>2040</v>
      </c>
      <c r="S284" t="s">
        <v>2059</v>
      </c>
    </row>
    <row r="285" spans="1:19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4">
        <f t="shared" si="14"/>
        <v>0.18728395061728395</v>
      </c>
      <c r="I285" t="s">
        <v>36</v>
      </c>
      <c r="J285" t="s">
        <v>37</v>
      </c>
      <c r="K285">
        <v>1464584400</v>
      </c>
      <c r="L285">
        <v>1465016400</v>
      </c>
      <c r="M285" s="8">
        <f t="shared" si="12"/>
        <v>42520.208333333328</v>
      </c>
      <c r="N285" s="8">
        <f t="shared" si="13"/>
        <v>42525.208333333328</v>
      </c>
      <c r="O285" t="b">
        <v>0</v>
      </c>
      <c r="P285" t="b">
        <v>0</v>
      </c>
      <c r="Q285" t="s">
        <v>23</v>
      </c>
      <c r="R285" t="s">
        <v>2034</v>
      </c>
      <c r="S285" t="s">
        <v>2035</v>
      </c>
    </row>
    <row r="286" spans="1:19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4">
        <f t="shared" si="14"/>
        <v>0.83193877551020412</v>
      </c>
      <c r="I286" t="s">
        <v>21</v>
      </c>
      <c r="J286" t="s">
        <v>22</v>
      </c>
      <c r="K286">
        <v>1335848400</v>
      </c>
      <c r="L286">
        <v>1336280400</v>
      </c>
      <c r="M286" s="8">
        <f t="shared" si="12"/>
        <v>41030.208333333336</v>
      </c>
      <c r="N286" s="8">
        <f t="shared" si="13"/>
        <v>41035.208333333336</v>
      </c>
      <c r="O286" t="b">
        <v>0</v>
      </c>
      <c r="P286" t="b">
        <v>0</v>
      </c>
      <c r="Q286" t="s">
        <v>28</v>
      </c>
      <c r="R286" t="s">
        <v>2036</v>
      </c>
      <c r="S286" t="s">
        <v>2037</v>
      </c>
    </row>
    <row r="287" spans="1:19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4">
        <f t="shared" si="14"/>
        <v>7.0633333333333335</v>
      </c>
      <c r="I287" t="s">
        <v>21</v>
      </c>
      <c r="J287" t="s">
        <v>22</v>
      </c>
      <c r="K287">
        <v>1473483600</v>
      </c>
      <c r="L287">
        <v>1476766800</v>
      </c>
      <c r="M287" s="8">
        <f t="shared" si="12"/>
        <v>42623.208333333328</v>
      </c>
      <c r="N287" s="8">
        <f t="shared" si="13"/>
        <v>42661.208333333328</v>
      </c>
      <c r="O287" t="b">
        <v>0</v>
      </c>
      <c r="P287" t="b">
        <v>0</v>
      </c>
      <c r="Q287" t="s">
        <v>33</v>
      </c>
      <c r="R287" t="s">
        <v>2038</v>
      </c>
      <c r="S287" t="s">
        <v>2039</v>
      </c>
    </row>
    <row r="288" spans="1:19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4">
        <f t="shared" si="14"/>
        <v>0.17446030330062445</v>
      </c>
      <c r="I288" t="s">
        <v>21</v>
      </c>
      <c r="J288" t="s">
        <v>22</v>
      </c>
      <c r="K288">
        <v>1479880800</v>
      </c>
      <c r="L288">
        <v>1480485600</v>
      </c>
      <c r="M288" s="8">
        <f t="shared" si="12"/>
        <v>42697.25</v>
      </c>
      <c r="N288" s="8">
        <f t="shared" si="13"/>
        <v>42704.25</v>
      </c>
      <c r="O288" t="b">
        <v>0</v>
      </c>
      <c r="P288" t="b">
        <v>0</v>
      </c>
      <c r="Q288" t="s">
        <v>33</v>
      </c>
      <c r="R288" t="s">
        <v>2038</v>
      </c>
      <c r="S288" t="s">
        <v>2039</v>
      </c>
    </row>
    <row r="289" spans="1:19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4">
        <f t="shared" si="14"/>
        <v>2.0973015873015872</v>
      </c>
      <c r="I289" t="s">
        <v>21</v>
      </c>
      <c r="J289" t="s">
        <v>22</v>
      </c>
      <c r="K289">
        <v>1430197200</v>
      </c>
      <c r="L289">
        <v>1430197200</v>
      </c>
      <c r="M289" s="8">
        <f t="shared" si="12"/>
        <v>42122.208333333328</v>
      </c>
      <c r="N289" s="8">
        <f t="shared" si="13"/>
        <v>42122.208333333328</v>
      </c>
      <c r="O289" t="b">
        <v>0</v>
      </c>
      <c r="P289" t="b">
        <v>0</v>
      </c>
      <c r="Q289" t="s">
        <v>50</v>
      </c>
      <c r="R289" t="s">
        <v>2034</v>
      </c>
      <c r="S289" t="s">
        <v>2042</v>
      </c>
    </row>
    <row r="290" spans="1:19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4">
        <f t="shared" si="14"/>
        <v>0.97785714285714287</v>
      </c>
      <c r="I290" t="s">
        <v>36</v>
      </c>
      <c r="J290" t="s">
        <v>37</v>
      </c>
      <c r="K290">
        <v>1331701200</v>
      </c>
      <c r="L290">
        <v>1331787600</v>
      </c>
      <c r="M290" s="8">
        <f t="shared" si="12"/>
        <v>40982.208333333336</v>
      </c>
      <c r="N290" s="8">
        <f t="shared" si="13"/>
        <v>40983.208333333336</v>
      </c>
      <c r="O290" t="b">
        <v>0</v>
      </c>
      <c r="P290" t="b">
        <v>1</v>
      </c>
      <c r="Q290" t="s">
        <v>148</v>
      </c>
      <c r="R290" t="s">
        <v>2034</v>
      </c>
      <c r="S290" t="s">
        <v>2056</v>
      </c>
    </row>
    <row r="291" spans="1:19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4">
        <f t="shared" si="14"/>
        <v>16.842500000000001</v>
      </c>
      <c r="I291" t="s">
        <v>15</v>
      </c>
      <c r="J291" t="s">
        <v>16</v>
      </c>
      <c r="K291">
        <v>1438578000</v>
      </c>
      <c r="L291">
        <v>1438837200</v>
      </c>
      <c r="M291" s="8">
        <f t="shared" si="12"/>
        <v>42219.208333333328</v>
      </c>
      <c r="N291" s="8">
        <f t="shared" si="13"/>
        <v>42222.208333333328</v>
      </c>
      <c r="O291" t="b">
        <v>0</v>
      </c>
      <c r="P291" t="b">
        <v>0</v>
      </c>
      <c r="Q291" t="s">
        <v>33</v>
      </c>
      <c r="R291" t="s">
        <v>2038</v>
      </c>
      <c r="S291" t="s">
        <v>2039</v>
      </c>
    </row>
    <row r="292" spans="1:19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4">
        <f t="shared" si="14"/>
        <v>0.54402135231316728</v>
      </c>
      <c r="I292" t="s">
        <v>21</v>
      </c>
      <c r="J292" t="s">
        <v>22</v>
      </c>
      <c r="K292">
        <v>1368162000</v>
      </c>
      <c r="L292">
        <v>1370926800</v>
      </c>
      <c r="M292" s="8">
        <f t="shared" si="12"/>
        <v>41404.208333333336</v>
      </c>
      <c r="N292" s="8">
        <f t="shared" si="13"/>
        <v>41436.208333333336</v>
      </c>
      <c r="O292" t="b">
        <v>0</v>
      </c>
      <c r="P292" t="b">
        <v>1</v>
      </c>
      <c r="Q292" t="s">
        <v>42</v>
      </c>
      <c r="R292" t="s">
        <v>2040</v>
      </c>
      <c r="S292" t="s">
        <v>2041</v>
      </c>
    </row>
    <row r="293" spans="1:19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4">
        <f t="shared" si="14"/>
        <v>4.5661111111111108</v>
      </c>
      <c r="I293" t="s">
        <v>21</v>
      </c>
      <c r="J293" t="s">
        <v>22</v>
      </c>
      <c r="K293">
        <v>1318654800</v>
      </c>
      <c r="L293">
        <v>1319000400</v>
      </c>
      <c r="M293" s="8">
        <f t="shared" si="12"/>
        <v>40831.208333333336</v>
      </c>
      <c r="N293" s="8">
        <f t="shared" si="13"/>
        <v>40835.208333333336</v>
      </c>
      <c r="O293" t="b">
        <v>1</v>
      </c>
      <c r="P293" t="b">
        <v>0</v>
      </c>
      <c r="Q293" t="s">
        <v>28</v>
      </c>
      <c r="R293" t="s">
        <v>2036</v>
      </c>
      <c r="S293" t="s">
        <v>2037</v>
      </c>
    </row>
    <row r="294" spans="1:19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4">
        <f t="shared" si="14"/>
        <v>9.8219178082191785E-2</v>
      </c>
      <c r="I294" t="s">
        <v>21</v>
      </c>
      <c r="J294" t="s">
        <v>22</v>
      </c>
      <c r="K294">
        <v>1331874000</v>
      </c>
      <c r="L294">
        <v>1333429200</v>
      </c>
      <c r="M294" s="8">
        <f t="shared" si="12"/>
        <v>40984.208333333336</v>
      </c>
      <c r="N294" s="8">
        <f t="shared" si="13"/>
        <v>41002.208333333336</v>
      </c>
      <c r="O294" t="b">
        <v>0</v>
      </c>
      <c r="P294" t="b">
        <v>0</v>
      </c>
      <c r="Q294" t="s">
        <v>17</v>
      </c>
      <c r="R294" t="s">
        <v>2032</v>
      </c>
      <c r="S294" t="s">
        <v>2033</v>
      </c>
    </row>
    <row r="295" spans="1:19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4">
        <f t="shared" si="14"/>
        <v>0.16384615384615384</v>
      </c>
      <c r="I295" t="s">
        <v>107</v>
      </c>
      <c r="J295" t="s">
        <v>108</v>
      </c>
      <c r="K295">
        <v>1286254800</v>
      </c>
      <c r="L295">
        <v>1287032400</v>
      </c>
      <c r="M295" s="8">
        <f t="shared" si="12"/>
        <v>40456.208333333336</v>
      </c>
      <c r="N295" s="8">
        <f t="shared" si="13"/>
        <v>40465.208333333336</v>
      </c>
      <c r="O295" t="b">
        <v>0</v>
      </c>
      <c r="P295" t="b">
        <v>0</v>
      </c>
      <c r="Q295" t="s">
        <v>33</v>
      </c>
      <c r="R295" t="s">
        <v>2038</v>
      </c>
      <c r="S295" t="s">
        <v>2039</v>
      </c>
    </row>
    <row r="296" spans="1:19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4">
        <f t="shared" si="14"/>
        <v>13.396666666666667</v>
      </c>
      <c r="I296" t="s">
        <v>21</v>
      </c>
      <c r="J296" t="s">
        <v>22</v>
      </c>
      <c r="K296">
        <v>1540530000</v>
      </c>
      <c r="L296">
        <v>1541570400</v>
      </c>
      <c r="M296" s="8">
        <f t="shared" si="12"/>
        <v>43399.208333333328</v>
      </c>
      <c r="N296" s="8">
        <f t="shared" si="13"/>
        <v>43411.25</v>
      </c>
      <c r="O296" t="b">
        <v>0</v>
      </c>
      <c r="P296" t="b">
        <v>0</v>
      </c>
      <c r="Q296" t="s">
        <v>33</v>
      </c>
      <c r="R296" t="s">
        <v>2038</v>
      </c>
      <c r="S296" t="s">
        <v>2039</v>
      </c>
    </row>
    <row r="297" spans="1:19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4">
        <f t="shared" si="14"/>
        <v>0.35650077760497667</v>
      </c>
      <c r="I297" t="s">
        <v>98</v>
      </c>
      <c r="J297" t="s">
        <v>99</v>
      </c>
      <c r="K297">
        <v>1381813200</v>
      </c>
      <c r="L297">
        <v>1383976800</v>
      </c>
      <c r="M297" s="8">
        <f t="shared" si="12"/>
        <v>41562.208333333336</v>
      </c>
      <c r="N297" s="8">
        <f t="shared" si="13"/>
        <v>41587.25</v>
      </c>
      <c r="O297" t="b">
        <v>0</v>
      </c>
      <c r="P297" t="b">
        <v>0</v>
      </c>
      <c r="Q297" t="s">
        <v>33</v>
      </c>
      <c r="R297" t="s">
        <v>2038</v>
      </c>
      <c r="S297" t="s">
        <v>2039</v>
      </c>
    </row>
    <row r="298" spans="1:19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4">
        <f t="shared" si="14"/>
        <v>0.54950819672131146</v>
      </c>
      <c r="I298" t="s">
        <v>26</v>
      </c>
      <c r="J298" t="s">
        <v>27</v>
      </c>
      <c r="K298">
        <v>1548655200</v>
      </c>
      <c r="L298">
        <v>1550556000</v>
      </c>
      <c r="M298" s="8">
        <f t="shared" si="12"/>
        <v>43493.25</v>
      </c>
      <c r="N298" s="8">
        <f t="shared" si="13"/>
        <v>43515.25</v>
      </c>
      <c r="O298" t="b">
        <v>0</v>
      </c>
      <c r="P298" t="b">
        <v>0</v>
      </c>
      <c r="Q298" t="s">
        <v>33</v>
      </c>
      <c r="R298" t="s">
        <v>2038</v>
      </c>
      <c r="S298" t="s">
        <v>2039</v>
      </c>
    </row>
    <row r="299" spans="1:19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4">
        <f t="shared" si="14"/>
        <v>0.94236111111111109</v>
      </c>
      <c r="I299" t="s">
        <v>26</v>
      </c>
      <c r="J299" t="s">
        <v>27</v>
      </c>
      <c r="K299">
        <v>1389679200</v>
      </c>
      <c r="L299">
        <v>1390456800</v>
      </c>
      <c r="M299" s="8">
        <f t="shared" si="12"/>
        <v>41653.25</v>
      </c>
      <c r="N299" s="8">
        <f t="shared" si="13"/>
        <v>41662.25</v>
      </c>
      <c r="O299" t="b">
        <v>0</v>
      </c>
      <c r="P299" t="b">
        <v>1</v>
      </c>
      <c r="Q299" t="s">
        <v>33</v>
      </c>
      <c r="R299" t="s">
        <v>2038</v>
      </c>
      <c r="S299" t="s">
        <v>2039</v>
      </c>
    </row>
    <row r="300" spans="1:19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4">
        <f t="shared" si="14"/>
        <v>1.4391428571428571</v>
      </c>
      <c r="I300" t="s">
        <v>21</v>
      </c>
      <c r="J300" t="s">
        <v>22</v>
      </c>
      <c r="K300">
        <v>1456466400</v>
      </c>
      <c r="L300">
        <v>1458018000</v>
      </c>
      <c r="M300" s="8">
        <f t="shared" si="12"/>
        <v>42426.25</v>
      </c>
      <c r="N300" s="8">
        <f t="shared" si="13"/>
        <v>42444.208333333328</v>
      </c>
      <c r="O300" t="b">
        <v>0</v>
      </c>
      <c r="P300" t="b">
        <v>1</v>
      </c>
      <c r="Q300" t="s">
        <v>23</v>
      </c>
      <c r="R300" t="s">
        <v>2034</v>
      </c>
      <c r="S300" t="s">
        <v>2035</v>
      </c>
    </row>
    <row r="301" spans="1:19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4">
        <f t="shared" si="14"/>
        <v>0.51421052631578945</v>
      </c>
      <c r="I301" t="s">
        <v>21</v>
      </c>
      <c r="J301" t="s">
        <v>22</v>
      </c>
      <c r="K301">
        <v>1456984800</v>
      </c>
      <c r="L301">
        <v>1461819600</v>
      </c>
      <c r="M301" s="8">
        <f t="shared" si="12"/>
        <v>42432.25</v>
      </c>
      <c r="N301" s="8">
        <f t="shared" si="13"/>
        <v>42488.208333333328</v>
      </c>
      <c r="O301" t="b">
        <v>0</v>
      </c>
      <c r="P301" t="b">
        <v>0</v>
      </c>
      <c r="Q301" t="s">
        <v>17</v>
      </c>
      <c r="R301" t="s">
        <v>2032</v>
      </c>
      <c r="S301" t="s">
        <v>2033</v>
      </c>
    </row>
    <row r="302" spans="1:19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4">
        <f t="shared" si="14"/>
        <v>0.05</v>
      </c>
      <c r="I302" t="s">
        <v>36</v>
      </c>
      <c r="J302" t="s">
        <v>37</v>
      </c>
      <c r="K302">
        <v>1504069200</v>
      </c>
      <c r="L302">
        <v>1504155600</v>
      </c>
      <c r="M302" s="8">
        <f t="shared" si="12"/>
        <v>42977.208333333328</v>
      </c>
      <c r="N302" s="8">
        <f t="shared" si="13"/>
        <v>42978.208333333328</v>
      </c>
      <c r="O302" t="b">
        <v>0</v>
      </c>
      <c r="P302" t="b">
        <v>1</v>
      </c>
      <c r="Q302" t="s">
        <v>68</v>
      </c>
      <c r="R302" t="s">
        <v>2046</v>
      </c>
      <c r="S302" t="s">
        <v>2047</v>
      </c>
    </row>
    <row r="303" spans="1:19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4">
        <f t="shared" si="14"/>
        <v>13.446666666666667</v>
      </c>
      <c r="I303" t="s">
        <v>21</v>
      </c>
      <c r="J303" t="s">
        <v>22</v>
      </c>
      <c r="K303">
        <v>1424930400</v>
      </c>
      <c r="L303">
        <v>1426395600</v>
      </c>
      <c r="M303" s="8">
        <f t="shared" si="12"/>
        <v>42061.25</v>
      </c>
      <c r="N303" s="8">
        <f t="shared" si="13"/>
        <v>42078.208333333328</v>
      </c>
      <c r="O303" t="b">
        <v>0</v>
      </c>
      <c r="P303" t="b">
        <v>0</v>
      </c>
      <c r="Q303" t="s">
        <v>42</v>
      </c>
      <c r="R303" t="s">
        <v>2040</v>
      </c>
      <c r="S303" t="s">
        <v>2041</v>
      </c>
    </row>
    <row r="304" spans="1:19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4">
        <f t="shared" si="14"/>
        <v>0.31844940867279897</v>
      </c>
      <c r="I304" t="s">
        <v>21</v>
      </c>
      <c r="J304" t="s">
        <v>22</v>
      </c>
      <c r="K304">
        <v>1535864400</v>
      </c>
      <c r="L304">
        <v>1537074000</v>
      </c>
      <c r="M304" s="8">
        <f t="shared" si="12"/>
        <v>43345.208333333328</v>
      </c>
      <c r="N304" s="8">
        <f t="shared" si="13"/>
        <v>43359.208333333328</v>
      </c>
      <c r="O304" t="b">
        <v>0</v>
      </c>
      <c r="P304" t="b">
        <v>0</v>
      </c>
      <c r="Q304" t="s">
        <v>33</v>
      </c>
      <c r="R304" t="s">
        <v>2038</v>
      </c>
      <c r="S304" t="s">
        <v>2039</v>
      </c>
    </row>
    <row r="305" spans="1:19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4">
        <f t="shared" si="14"/>
        <v>0.82617647058823529</v>
      </c>
      <c r="I305" t="s">
        <v>21</v>
      </c>
      <c r="J305" t="s">
        <v>22</v>
      </c>
      <c r="K305">
        <v>1452146400</v>
      </c>
      <c r="L305">
        <v>1452578400</v>
      </c>
      <c r="M305" s="8">
        <f t="shared" si="12"/>
        <v>42376.25</v>
      </c>
      <c r="N305" s="8">
        <f t="shared" si="13"/>
        <v>42381.25</v>
      </c>
      <c r="O305" t="b">
        <v>0</v>
      </c>
      <c r="P305" t="b">
        <v>0</v>
      </c>
      <c r="Q305" t="s">
        <v>60</v>
      </c>
      <c r="R305" t="s">
        <v>2034</v>
      </c>
      <c r="S305" t="s">
        <v>2044</v>
      </c>
    </row>
    <row r="306" spans="1:19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4">
        <f t="shared" si="14"/>
        <v>5.4614285714285717</v>
      </c>
      <c r="I306" t="s">
        <v>21</v>
      </c>
      <c r="J306" t="s">
        <v>22</v>
      </c>
      <c r="K306">
        <v>1470546000</v>
      </c>
      <c r="L306">
        <v>1474088400</v>
      </c>
      <c r="M306" s="8">
        <f t="shared" si="12"/>
        <v>42589.208333333328</v>
      </c>
      <c r="N306" s="8">
        <f t="shared" si="13"/>
        <v>42630.208333333328</v>
      </c>
      <c r="O306" t="b">
        <v>0</v>
      </c>
      <c r="P306" t="b">
        <v>0</v>
      </c>
      <c r="Q306" t="s">
        <v>42</v>
      </c>
      <c r="R306" t="s">
        <v>2040</v>
      </c>
      <c r="S306" t="s">
        <v>2041</v>
      </c>
    </row>
    <row r="307" spans="1:19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4">
        <f t="shared" si="14"/>
        <v>2.8621428571428571</v>
      </c>
      <c r="I307" t="s">
        <v>21</v>
      </c>
      <c r="J307" t="s">
        <v>22</v>
      </c>
      <c r="K307">
        <v>1458363600</v>
      </c>
      <c r="L307">
        <v>1461906000</v>
      </c>
      <c r="M307" s="8">
        <f t="shared" si="12"/>
        <v>42448.208333333328</v>
      </c>
      <c r="N307" s="8">
        <f t="shared" si="13"/>
        <v>42489.208333333328</v>
      </c>
      <c r="O307" t="b">
        <v>0</v>
      </c>
      <c r="P307" t="b">
        <v>0</v>
      </c>
      <c r="Q307" t="s">
        <v>33</v>
      </c>
      <c r="R307" t="s">
        <v>2038</v>
      </c>
      <c r="S307" t="s">
        <v>2039</v>
      </c>
    </row>
    <row r="308" spans="1:19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4">
        <f t="shared" si="14"/>
        <v>7.9076923076923072E-2</v>
      </c>
      <c r="I308" t="s">
        <v>21</v>
      </c>
      <c r="J308" t="s">
        <v>22</v>
      </c>
      <c r="K308">
        <v>1500008400</v>
      </c>
      <c r="L308">
        <v>1500267600</v>
      </c>
      <c r="M308" s="8">
        <f t="shared" si="12"/>
        <v>42930.208333333328</v>
      </c>
      <c r="N308" s="8">
        <f t="shared" si="13"/>
        <v>42933.208333333328</v>
      </c>
      <c r="O308" t="b">
        <v>0</v>
      </c>
      <c r="P308" t="b">
        <v>1</v>
      </c>
      <c r="Q308" t="s">
        <v>33</v>
      </c>
      <c r="R308" t="s">
        <v>2038</v>
      </c>
      <c r="S308" t="s">
        <v>2039</v>
      </c>
    </row>
    <row r="309" spans="1:19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4">
        <f t="shared" si="14"/>
        <v>1.3213677811550153</v>
      </c>
      <c r="I309" t="s">
        <v>36</v>
      </c>
      <c r="J309" t="s">
        <v>37</v>
      </c>
      <c r="K309">
        <v>1338958800</v>
      </c>
      <c r="L309">
        <v>1340686800</v>
      </c>
      <c r="M309" s="8">
        <f t="shared" si="12"/>
        <v>41066.208333333336</v>
      </c>
      <c r="N309" s="8">
        <f t="shared" si="13"/>
        <v>41086.208333333336</v>
      </c>
      <c r="O309" t="b">
        <v>0</v>
      </c>
      <c r="P309" t="b">
        <v>1</v>
      </c>
      <c r="Q309" t="s">
        <v>119</v>
      </c>
      <c r="R309" t="s">
        <v>2046</v>
      </c>
      <c r="S309" t="s">
        <v>2052</v>
      </c>
    </row>
    <row r="310" spans="1:19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4">
        <f t="shared" si="14"/>
        <v>0.74077834179357027</v>
      </c>
      <c r="I310" t="s">
        <v>21</v>
      </c>
      <c r="J310" t="s">
        <v>22</v>
      </c>
      <c r="K310">
        <v>1303102800</v>
      </c>
      <c r="L310">
        <v>1303189200</v>
      </c>
      <c r="M310" s="8">
        <f t="shared" si="12"/>
        <v>40651.208333333336</v>
      </c>
      <c r="N310" s="8">
        <f t="shared" si="13"/>
        <v>40652.208333333336</v>
      </c>
      <c r="O310" t="b">
        <v>0</v>
      </c>
      <c r="P310" t="b">
        <v>0</v>
      </c>
      <c r="Q310" t="s">
        <v>33</v>
      </c>
      <c r="R310" t="s">
        <v>2038</v>
      </c>
      <c r="S310" t="s">
        <v>2039</v>
      </c>
    </row>
    <row r="311" spans="1:19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4">
        <f t="shared" si="14"/>
        <v>0.75292682926829269</v>
      </c>
      <c r="I311" t="s">
        <v>21</v>
      </c>
      <c r="J311" t="s">
        <v>22</v>
      </c>
      <c r="K311">
        <v>1316581200</v>
      </c>
      <c r="L311">
        <v>1318309200</v>
      </c>
      <c r="M311" s="8">
        <f t="shared" si="12"/>
        <v>40807.208333333336</v>
      </c>
      <c r="N311" s="8">
        <f t="shared" si="13"/>
        <v>40827.208333333336</v>
      </c>
      <c r="O311" t="b">
        <v>0</v>
      </c>
      <c r="P311" t="b">
        <v>1</v>
      </c>
      <c r="Q311" t="s">
        <v>60</v>
      </c>
      <c r="R311" t="s">
        <v>2034</v>
      </c>
      <c r="S311" t="s">
        <v>2044</v>
      </c>
    </row>
    <row r="312" spans="1:19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4">
        <f t="shared" si="14"/>
        <v>0.20333333333333334</v>
      </c>
      <c r="I312" t="s">
        <v>21</v>
      </c>
      <c r="J312" t="s">
        <v>22</v>
      </c>
      <c r="K312">
        <v>1270789200</v>
      </c>
      <c r="L312">
        <v>1272171600</v>
      </c>
      <c r="M312" s="8">
        <f t="shared" si="12"/>
        <v>40277.208333333336</v>
      </c>
      <c r="N312" s="8">
        <f t="shared" si="13"/>
        <v>40293.208333333336</v>
      </c>
      <c r="O312" t="b">
        <v>0</v>
      </c>
      <c r="P312" t="b">
        <v>0</v>
      </c>
      <c r="Q312" t="s">
        <v>89</v>
      </c>
      <c r="R312" t="s">
        <v>2049</v>
      </c>
      <c r="S312" t="s">
        <v>2050</v>
      </c>
    </row>
    <row r="313" spans="1:19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4">
        <f t="shared" si="14"/>
        <v>2.0336507936507937</v>
      </c>
      <c r="I313" t="s">
        <v>21</v>
      </c>
      <c r="J313" t="s">
        <v>22</v>
      </c>
      <c r="K313">
        <v>1297836000</v>
      </c>
      <c r="L313">
        <v>1298872800</v>
      </c>
      <c r="M313" s="8">
        <f t="shared" si="12"/>
        <v>40590.25</v>
      </c>
      <c r="N313" s="8">
        <f t="shared" si="13"/>
        <v>40602.25</v>
      </c>
      <c r="O313" t="b">
        <v>0</v>
      </c>
      <c r="P313" t="b">
        <v>0</v>
      </c>
      <c r="Q313" t="s">
        <v>33</v>
      </c>
      <c r="R313" t="s">
        <v>2038</v>
      </c>
      <c r="S313" t="s">
        <v>2039</v>
      </c>
    </row>
    <row r="314" spans="1:19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4">
        <f t="shared" si="14"/>
        <v>3.1022842639593908</v>
      </c>
      <c r="I314" t="s">
        <v>21</v>
      </c>
      <c r="J314" t="s">
        <v>22</v>
      </c>
      <c r="K314">
        <v>1382677200</v>
      </c>
      <c r="L314">
        <v>1383282000</v>
      </c>
      <c r="M314" s="8">
        <f t="shared" si="12"/>
        <v>41572.208333333336</v>
      </c>
      <c r="N314" s="8">
        <f t="shared" si="13"/>
        <v>41579.208333333336</v>
      </c>
      <c r="O314" t="b">
        <v>0</v>
      </c>
      <c r="P314" t="b">
        <v>0</v>
      </c>
      <c r="Q314" t="s">
        <v>33</v>
      </c>
      <c r="R314" t="s">
        <v>2038</v>
      </c>
      <c r="S314" t="s">
        <v>2039</v>
      </c>
    </row>
    <row r="315" spans="1:19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4">
        <f t="shared" si="14"/>
        <v>3.9531818181818181</v>
      </c>
      <c r="I315" t="s">
        <v>21</v>
      </c>
      <c r="J315" t="s">
        <v>22</v>
      </c>
      <c r="K315">
        <v>1330322400</v>
      </c>
      <c r="L315">
        <v>1330495200</v>
      </c>
      <c r="M315" s="8">
        <f t="shared" si="12"/>
        <v>40966.25</v>
      </c>
      <c r="N315" s="8">
        <f t="shared" si="13"/>
        <v>40968.25</v>
      </c>
      <c r="O315" t="b">
        <v>0</v>
      </c>
      <c r="P315" t="b">
        <v>0</v>
      </c>
      <c r="Q315" t="s">
        <v>23</v>
      </c>
      <c r="R315" t="s">
        <v>2034</v>
      </c>
      <c r="S315" t="s">
        <v>2035</v>
      </c>
    </row>
    <row r="316" spans="1:19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4">
        <f t="shared" si="14"/>
        <v>2.9471428571428571</v>
      </c>
      <c r="I316" t="s">
        <v>21</v>
      </c>
      <c r="J316" t="s">
        <v>22</v>
      </c>
      <c r="K316">
        <v>1552366800</v>
      </c>
      <c r="L316">
        <v>1552798800</v>
      </c>
      <c r="M316" s="8">
        <f t="shared" si="12"/>
        <v>43536.208333333328</v>
      </c>
      <c r="N316" s="8">
        <f t="shared" si="13"/>
        <v>43541.208333333328</v>
      </c>
      <c r="O316" t="b">
        <v>0</v>
      </c>
      <c r="P316" t="b">
        <v>1</v>
      </c>
      <c r="Q316" t="s">
        <v>42</v>
      </c>
      <c r="R316" t="s">
        <v>2040</v>
      </c>
      <c r="S316" t="s">
        <v>2041</v>
      </c>
    </row>
    <row r="317" spans="1:19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4">
        <f t="shared" si="14"/>
        <v>0.33894736842105261</v>
      </c>
      <c r="I317" t="s">
        <v>21</v>
      </c>
      <c r="J317" t="s">
        <v>22</v>
      </c>
      <c r="K317">
        <v>1400907600</v>
      </c>
      <c r="L317">
        <v>1403413200</v>
      </c>
      <c r="M317" s="8">
        <f t="shared" si="12"/>
        <v>41783.208333333336</v>
      </c>
      <c r="N317" s="8">
        <f t="shared" si="13"/>
        <v>41812.208333333336</v>
      </c>
      <c r="O317" t="b">
        <v>0</v>
      </c>
      <c r="P317" t="b">
        <v>0</v>
      </c>
      <c r="Q317" t="s">
        <v>33</v>
      </c>
      <c r="R317" t="s">
        <v>2038</v>
      </c>
      <c r="S317" t="s">
        <v>2039</v>
      </c>
    </row>
    <row r="318" spans="1:19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4">
        <f t="shared" si="14"/>
        <v>0.66677083333333331</v>
      </c>
      <c r="I318" t="s">
        <v>107</v>
      </c>
      <c r="J318" t="s">
        <v>108</v>
      </c>
      <c r="K318">
        <v>1574143200</v>
      </c>
      <c r="L318">
        <v>1574229600</v>
      </c>
      <c r="M318" s="8">
        <f t="shared" si="12"/>
        <v>43788.25</v>
      </c>
      <c r="N318" s="8">
        <f t="shared" si="13"/>
        <v>43789.25</v>
      </c>
      <c r="O318" t="b">
        <v>0</v>
      </c>
      <c r="P318" t="b">
        <v>1</v>
      </c>
      <c r="Q318" t="s">
        <v>17</v>
      </c>
      <c r="R318" t="s">
        <v>2032</v>
      </c>
      <c r="S318" t="s">
        <v>2033</v>
      </c>
    </row>
    <row r="319" spans="1:19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4">
        <f t="shared" si="14"/>
        <v>0.19227272727272726</v>
      </c>
      <c r="I319" t="s">
        <v>21</v>
      </c>
      <c r="J319" t="s">
        <v>22</v>
      </c>
      <c r="K319">
        <v>1494738000</v>
      </c>
      <c r="L319">
        <v>1495861200</v>
      </c>
      <c r="M319" s="8">
        <f t="shared" si="12"/>
        <v>42869.208333333328</v>
      </c>
      <c r="N319" s="8">
        <f t="shared" si="13"/>
        <v>42882.208333333328</v>
      </c>
      <c r="O319" t="b">
        <v>0</v>
      </c>
      <c r="P319" t="b">
        <v>0</v>
      </c>
      <c r="Q319" t="s">
        <v>33</v>
      </c>
      <c r="R319" t="s">
        <v>2038</v>
      </c>
      <c r="S319" t="s">
        <v>2039</v>
      </c>
    </row>
    <row r="320" spans="1:19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4">
        <f t="shared" si="14"/>
        <v>0.15842105263157893</v>
      </c>
      <c r="I320" t="s">
        <v>21</v>
      </c>
      <c r="J320" t="s">
        <v>22</v>
      </c>
      <c r="K320">
        <v>1392357600</v>
      </c>
      <c r="L320">
        <v>1392530400</v>
      </c>
      <c r="M320" s="8">
        <f t="shared" si="12"/>
        <v>41684.25</v>
      </c>
      <c r="N320" s="8">
        <f t="shared" si="13"/>
        <v>41686.25</v>
      </c>
      <c r="O320" t="b">
        <v>0</v>
      </c>
      <c r="P320" t="b">
        <v>0</v>
      </c>
      <c r="Q320" t="s">
        <v>23</v>
      </c>
      <c r="R320" t="s">
        <v>2034</v>
      </c>
      <c r="S320" t="s">
        <v>2035</v>
      </c>
    </row>
    <row r="321" spans="1:19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4">
        <f t="shared" si="14"/>
        <v>0.38702380952380955</v>
      </c>
      <c r="I321" t="s">
        <v>21</v>
      </c>
      <c r="J321" t="s">
        <v>22</v>
      </c>
      <c r="K321">
        <v>1281589200</v>
      </c>
      <c r="L321">
        <v>1283662800</v>
      </c>
      <c r="M321" s="8">
        <f t="shared" si="12"/>
        <v>40402.208333333336</v>
      </c>
      <c r="N321" s="8">
        <f t="shared" si="13"/>
        <v>40426.208333333336</v>
      </c>
      <c r="O321" t="b">
        <v>0</v>
      </c>
      <c r="P321" t="b">
        <v>0</v>
      </c>
      <c r="Q321" t="s">
        <v>28</v>
      </c>
      <c r="R321" t="s">
        <v>2036</v>
      </c>
      <c r="S321" t="s">
        <v>2037</v>
      </c>
    </row>
    <row r="322" spans="1:19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4">
        <f t="shared" si="14"/>
        <v>9.5876777251184833E-2</v>
      </c>
      <c r="I322" t="s">
        <v>21</v>
      </c>
      <c r="J322" t="s">
        <v>22</v>
      </c>
      <c r="K322">
        <v>1305003600</v>
      </c>
      <c r="L322">
        <v>1305781200</v>
      </c>
      <c r="M322" s="8">
        <f t="shared" ref="M322:M385" si="15">(((K322/60)/60)/24)+DATE(1970,1,1)</f>
        <v>40673.208333333336</v>
      </c>
      <c r="N322" s="8">
        <f t="shared" ref="N322:N385" si="16">(((L322/60)/60)/24)+DATE(1970,1,1)</f>
        <v>40682.208333333336</v>
      </c>
      <c r="O322" t="b">
        <v>0</v>
      </c>
      <c r="P322" t="b">
        <v>0</v>
      </c>
      <c r="Q322" t="s">
        <v>119</v>
      </c>
      <c r="R322" t="s">
        <v>2046</v>
      </c>
      <c r="S322" t="s">
        <v>2052</v>
      </c>
    </row>
    <row r="323" spans="1:19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4">
        <f t="shared" ref="H323:H386" si="17">E323/D323</f>
        <v>0.94144366197183094</v>
      </c>
      <c r="I323" t="s">
        <v>21</v>
      </c>
      <c r="J323" t="s">
        <v>22</v>
      </c>
      <c r="K323">
        <v>1301634000</v>
      </c>
      <c r="L323">
        <v>1302325200</v>
      </c>
      <c r="M323" s="8">
        <f t="shared" si="15"/>
        <v>40634.208333333336</v>
      </c>
      <c r="N323" s="8">
        <f t="shared" si="16"/>
        <v>40642.208333333336</v>
      </c>
      <c r="O323" t="b">
        <v>0</v>
      </c>
      <c r="P323" t="b">
        <v>0</v>
      </c>
      <c r="Q323" t="s">
        <v>100</v>
      </c>
      <c r="R323" t="s">
        <v>2040</v>
      </c>
      <c r="S323" t="s">
        <v>2051</v>
      </c>
    </row>
    <row r="324" spans="1:19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4">
        <f t="shared" si="17"/>
        <v>1.6656234096692113</v>
      </c>
      <c r="I324" t="s">
        <v>21</v>
      </c>
      <c r="J324" t="s">
        <v>22</v>
      </c>
      <c r="K324">
        <v>1290664800</v>
      </c>
      <c r="L324">
        <v>1291788000</v>
      </c>
      <c r="M324" s="8">
        <f t="shared" si="15"/>
        <v>40507.25</v>
      </c>
      <c r="N324" s="8">
        <f t="shared" si="16"/>
        <v>40520.25</v>
      </c>
      <c r="O324" t="b">
        <v>0</v>
      </c>
      <c r="P324" t="b">
        <v>0</v>
      </c>
      <c r="Q324" t="s">
        <v>33</v>
      </c>
      <c r="R324" t="s">
        <v>2038</v>
      </c>
      <c r="S324" t="s">
        <v>2039</v>
      </c>
    </row>
    <row r="325" spans="1:19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4">
        <f t="shared" si="17"/>
        <v>0.24134831460674158</v>
      </c>
      <c r="I325" t="s">
        <v>40</v>
      </c>
      <c r="J325" t="s">
        <v>41</v>
      </c>
      <c r="K325">
        <v>1395896400</v>
      </c>
      <c r="L325">
        <v>1396069200</v>
      </c>
      <c r="M325" s="8">
        <f t="shared" si="15"/>
        <v>41725.208333333336</v>
      </c>
      <c r="N325" s="8">
        <f t="shared" si="16"/>
        <v>41727.208333333336</v>
      </c>
      <c r="O325" t="b">
        <v>0</v>
      </c>
      <c r="P325" t="b">
        <v>0</v>
      </c>
      <c r="Q325" t="s">
        <v>42</v>
      </c>
      <c r="R325" t="s">
        <v>2040</v>
      </c>
      <c r="S325" t="s">
        <v>2041</v>
      </c>
    </row>
    <row r="326" spans="1:19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4">
        <f t="shared" si="17"/>
        <v>1.6405633802816901</v>
      </c>
      <c r="I326" t="s">
        <v>21</v>
      </c>
      <c r="J326" t="s">
        <v>22</v>
      </c>
      <c r="K326">
        <v>1434862800</v>
      </c>
      <c r="L326">
        <v>1435899600</v>
      </c>
      <c r="M326" s="8">
        <f t="shared" si="15"/>
        <v>42176.208333333328</v>
      </c>
      <c r="N326" s="8">
        <f t="shared" si="16"/>
        <v>42188.208333333328</v>
      </c>
      <c r="O326" t="b">
        <v>0</v>
      </c>
      <c r="P326" t="b">
        <v>1</v>
      </c>
      <c r="Q326" t="s">
        <v>33</v>
      </c>
      <c r="R326" t="s">
        <v>2038</v>
      </c>
      <c r="S326" t="s">
        <v>2039</v>
      </c>
    </row>
    <row r="327" spans="1:19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4">
        <f t="shared" si="17"/>
        <v>0.90723076923076929</v>
      </c>
      <c r="I327" t="s">
        <v>21</v>
      </c>
      <c r="J327" t="s">
        <v>22</v>
      </c>
      <c r="K327">
        <v>1529125200</v>
      </c>
      <c r="L327">
        <v>1531112400</v>
      </c>
      <c r="M327" s="8">
        <f t="shared" si="15"/>
        <v>43267.208333333328</v>
      </c>
      <c r="N327" s="8">
        <f t="shared" si="16"/>
        <v>43290.208333333328</v>
      </c>
      <c r="O327" t="b">
        <v>0</v>
      </c>
      <c r="P327" t="b">
        <v>1</v>
      </c>
      <c r="Q327" t="s">
        <v>33</v>
      </c>
      <c r="R327" t="s">
        <v>2038</v>
      </c>
      <c r="S327" t="s">
        <v>2039</v>
      </c>
    </row>
    <row r="328" spans="1:19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4">
        <f t="shared" si="17"/>
        <v>0.46194444444444444</v>
      </c>
      <c r="I328" t="s">
        <v>21</v>
      </c>
      <c r="J328" t="s">
        <v>22</v>
      </c>
      <c r="K328">
        <v>1451109600</v>
      </c>
      <c r="L328">
        <v>1451628000</v>
      </c>
      <c r="M328" s="8">
        <f t="shared" si="15"/>
        <v>42364.25</v>
      </c>
      <c r="N328" s="8">
        <f t="shared" si="16"/>
        <v>42370.25</v>
      </c>
      <c r="O328" t="b">
        <v>0</v>
      </c>
      <c r="P328" t="b">
        <v>0</v>
      </c>
      <c r="Q328" t="s">
        <v>71</v>
      </c>
      <c r="R328" t="s">
        <v>2040</v>
      </c>
      <c r="S328" t="s">
        <v>2048</v>
      </c>
    </row>
    <row r="329" spans="1:19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4">
        <f t="shared" si="17"/>
        <v>0.38538461538461538</v>
      </c>
      <c r="I329" t="s">
        <v>21</v>
      </c>
      <c r="J329" t="s">
        <v>22</v>
      </c>
      <c r="K329">
        <v>1566968400</v>
      </c>
      <c r="L329">
        <v>1567314000</v>
      </c>
      <c r="M329" s="8">
        <f t="shared" si="15"/>
        <v>43705.208333333328</v>
      </c>
      <c r="N329" s="8">
        <f t="shared" si="16"/>
        <v>43709.208333333328</v>
      </c>
      <c r="O329" t="b">
        <v>0</v>
      </c>
      <c r="P329" t="b">
        <v>1</v>
      </c>
      <c r="Q329" t="s">
        <v>33</v>
      </c>
      <c r="R329" t="s">
        <v>2038</v>
      </c>
      <c r="S329" t="s">
        <v>2039</v>
      </c>
    </row>
    <row r="330" spans="1:19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4">
        <f t="shared" si="17"/>
        <v>1.3356231003039514</v>
      </c>
      <c r="I330" t="s">
        <v>21</v>
      </c>
      <c r="J330" t="s">
        <v>22</v>
      </c>
      <c r="K330">
        <v>1543557600</v>
      </c>
      <c r="L330">
        <v>1544508000</v>
      </c>
      <c r="M330" s="8">
        <f t="shared" si="15"/>
        <v>43434.25</v>
      </c>
      <c r="N330" s="8">
        <f t="shared" si="16"/>
        <v>43445.25</v>
      </c>
      <c r="O330" t="b">
        <v>0</v>
      </c>
      <c r="P330" t="b">
        <v>0</v>
      </c>
      <c r="Q330" t="s">
        <v>23</v>
      </c>
      <c r="R330" t="s">
        <v>2034</v>
      </c>
      <c r="S330" t="s">
        <v>2035</v>
      </c>
    </row>
    <row r="331" spans="1:19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4">
        <f t="shared" si="17"/>
        <v>0.22896588486140726</v>
      </c>
      <c r="I331" t="s">
        <v>21</v>
      </c>
      <c r="J331" t="s">
        <v>22</v>
      </c>
      <c r="K331">
        <v>1481522400</v>
      </c>
      <c r="L331">
        <v>1482472800</v>
      </c>
      <c r="M331" s="8">
        <f t="shared" si="15"/>
        <v>42716.25</v>
      </c>
      <c r="N331" s="8">
        <f t="shared" si="16"/>
        <v>42727.25</v>
      </c>
      <c r="O331" t="b">
        <v>0</v>
      </c>
      <c r="P331" t="b">
        <v>0</v>
      </c>
      <c r="Q331" t="s">
        <v>89</v>
      </c>
      <c r="R331" t="s">
        <v>2049</v>
      </c>
      <c r="S331" t="s">
        <v>2050</v>
      </c>
    </row>
    <row r="332" spans="1:19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4">
        <f t="shared" si="17"/>
        <v>1.8495548961424333</v>
      </c>
      <c r="I332" t="s">
        <v>40</v>
      </c>
      <c r="J332" t="s">
        <v>41</v>
      </c>
      <c r="K332">
        <v>1512712800</v>
      </c>
      <c r="L332">
        <v>1512799200</v>
      </c>
      <c r="M332" s="8">
        <f t="shared" si="15"/>
        <v>43077.25</v>
      </c>
      <c r="N332" s="8">
        <f t="shared" si="16"/>
        <v>43078.25</v>
      </c>
      <c r="O332" t="b">
        <v>0</v>
      </c>
      <c r="P332" t="b">
        <v>0</v>
      </c>
      <c r="Q332" t="s">
        <v>42</v>
      </c>
      <c r="R332" t="s">
        <v>2040</v>
      </c>
      <c r="S332" t="s">
        <v>2041</v>
      </c>
    </row>
    <row r="333" spans="1:19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4">
        <f t="shared" si="17"/>
        <v>4.4372727272727275</v>
      </c>
      <c r="I333" t="s">
        <v>21</v>
      </c>
      <c r="J333" t="s">
        <v>22</v>
      </c>
      <c r="K333">
        <v>1324274400</v>
      </c>
      <c r="L333">
        <v>1324360800</v>
      </c>
      <c r="M333" s="8">
        <f t="shared" si="15"/>
        <v>40896.25</v>
      </c>
      <c r="N333" s="8">
        <f t="shared" si="16"/>
        <v>40897.25</v>
      </c>
      <c r="O333" t="b">
        <v>0</v>
      </c>
      <c r="P333" t="b">
        <v>0</v>
      </c>
      <c r="Q333" t="s">
        <v>17</v>
      </c>
      <c r="R333" t="s">
        <v>2032</v>
      </c>
      <c r="S333" t="s">
        <v>2033</v>
      </c>
    </row>
    <row r="334" spans="1:19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4">
        <f t="shared" si="17"/>
        <v>1.999806763285024</v>
      </c>
      <c r="I334" t="s">
        <v>21</v>
      </c>
      <c r="J334" t="s">
        <v>22</v>
      </c>
      <c r="K334">
        <v>1364446800</v>
      </c>
      <c r="L334">
        <v>1364533200</v>
      </c>
      <c r="M334" s="8">
        <f t="shared" si="15"/>
        <v>41361.208333333336</v>
      </c>
      <c r="N334" s="8">
        <f t="shared" si="16"/>
        <v>41362.208333333336</v>
      </c>
      <c r="O334" t="b">
        <v>0</v>
      </c>
      <c r="P334" t="b">
        <v>0</v>
      </c>
      <c r="Q334" t="s">
        <v>65</v>
      </c>
      <c r="R334" t="s">
        <v>2036</v>
      </c>
      <c r="S334" t="s">
        <v>2045</v>
      </c>
    </row>
    <row r="335" spans="1:19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4">
        <f t="shared" si="17"/>
        <v>1.2395833333333333</v>
      </c>
      <c r="I335" t="s">
        <v>21</v>
      </c>
      <c r="J335" t="s">
        <v>22</v>
      </c>
      <c r="K335">
        <v>1542693600</v>
      </c>
      <c r="L335">
        <v>1545112800</v>
      </c>
      <c r="M335" s="8">
        <f t="shared" si="15"/>
        <v>43424.25</v>
      </c>
      <c r="N335" s="8">
        <f t="shared" si="16"/>
        <v>43452.25</v>
      </c>
      <c r="O335" t="b">
        <v>0</v>
      </c>
      <c r="P335" t="b">
        <v>0</v>
      </c>
      <c r="Q335" t="s">
        <v>33</v>
      </c>
      <c r="R335" t="s">
        <v>2038</v>
      </c>
      <c r="S335" t="s">
        <v>2039</v>
      </c>
    </row>
    <row r="336" spans="1:19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4">
        <f t="shared" si="17"/>
        <v>1.8661329305135952</v>
      </c>
      <c r="I336" t="s">
        <v>21</v>
      </c>
      <c r="J336" t="s">
        <v>22</v>
      </c>
      <c r="K336">
        <v>1515564000</v>
      </c>
      <c r="L336">
        <v>1516168800</v>
      </c>
      <c r="M336" s="8">
        <f t="shared" si="15"/>
        <v>43110.25</v>
      </c>
      <c r="N336" s="8">
        <f t="shared" si="16"/>
        <v>43117.25</v>
      </c>
      <c r="O336" t="b">
        <v>0</v>
      </c>
      <c r="P336" t="b">
        <v>0</v>
      </c>
      <c r="Q336" t="s">
        <v>23</v>
      </c>
      <c r="R336" t="s">
        <v>2034</v>
      </c>
      <c r="S336" t="s">
        <v>2035</v>
      </c>
    </row>
    <row r="337" spans="1:19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4">
        <f t="shared" si="17"/>
        <v>1.1428538550057536</v>
      </c>
      <c r="I337" t="s">
        <v>21</v>
      </c>
      <c r="J337" t="s">
        <v>22</v>
      </c>
      <c r="K337">
        <v>1573797600</v>
      </c>
      <c r="L337">
        <v>1574920800</v>
      </c>
      <c r="M337" s="8">
        <f t="shared" si="15"/>
        <v>43784.25</v>
      </c>
      <c r="N337" s="8">
        <f t="shared" si="16"/>
        <v>43797.25</v>
      </c>
      <c r="O337" t="b">
        <v>0</v>
      </c>
      <c r="P337" t="b">
        <v>0</v>
      </c>
      <c r="Q337" t="s">
        <v>23</v>
      </c>
      <c r="R337" t="s">
        <v>2034</v>
      </c>
      <c r="S337" t="s">
        <v>2035</v>
      </c>
    </row>
    <row r="338" spans="1:19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4">
        <f t="shared" si="17"/>
        <v>0.97032531824611035</v>
      </c>
      <c r="I338" t="s">
        <v>21</v>
      </c>
      <c r="J338" t="s">
        <v>22</v>
      </c>
      <c r="K338">
        <v>1292392800</v>
      </c>
      <c r="L338">
        <v>1292479200</v>
      </c>
      <c r="M338" s="8">
        <f t="shared" si="15"/>
        <v>40527.25</v>
      </c>
      <c r="N338" s="8">
        <f t="shared" si="16"/>
        <v>40528.25</v>
      </c>
      <c r="O338" t="b">
        <v>0</v>
      </c>
      <c r="P338" t="b">
        <v>1</v>
      </c>
      <c r="Q338" t="s">
        <v>23</v>
      </c>
      <c r="R338" t="s">
        <v>2034</v>
      </c>
      <c r="S338" t="s">
        <v>2035</v>
      </c>
    </row>
    <row r="339" spans="1:19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4">
        <f t="shared" si="17"/>
        <v>1.2281904761904763</v>
      </c>
      <c r="I339" t="s">
        <v>21</v>
      </c>
      <c r="J339" t="s">
        <v>22</v>
      </c>
      <c r="K339">
        <v>1573452000</v>
      </c>
      <c r="L339">
        <v>1573538400</v>
      </c>
      <c r="M339" s="8">
        <f t="shared" si="15"/>
        <v>43780.25</v>
      </c>
      <c r="N339" s="8">
        <f t="shared" si="16"/>
        <v>43781.25</v>
      </c>
      <c r="O339" t="b">
        <v>0</v>
      </c>
      <c r="P339" t="b">
        <v>0</v>
      </c>
      <c r="Q339" t="s">
        <v>33</v>
      </c>
      <c r="R339" t="s">
        <v>2038</v>
      </c>
      <c r="S339" t="s">
        <v>2039</v>
      </c>
    </row>
    <row r="340" spans="1:19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4">
        <f t="shared" si="17"/>
        <v>1.7914326647564469</v>
      </c>
      <c r="I340" t="s">
        <v>21</v>
      </c>
      <c r="J340" t="s">
        <v>22</v>
      </c>
      <c r="K340">
        <v>1317790800</v>
      </c>
      <c r="L340">
        <v>1320382800</v>
      </c>
      <c r="M340" s="8">
        <f t="shared" si="15"/>
        <v>40821.208333333336</v>
      </c>
      <c r="N340" s="8">
        <f t="shared" si="16"/>
        <v>40851.208333333336</v>
      </c>
      <c r="O340" t="b">
        <v>0</v>
      </c>
      <c r="P340" t="b">
        <v>0</v>
      </c>
      <c r="Q340" t="s">
        <v>33</v>
      </c>
      <c r="R340" t="s">
        <v>2038</v>
      </c>
      <c r="S340" t="s">
        <v>2039</v>
      </c>
    </row>
    <row r="341" spans="1:19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4">
        <f t="shared" si="17"/>
        <v>0.79951577402787966</v>
      </c>
      <c r="I341" t="s">
        <v>15</v>
      </c>
      <c r="J341" t="s">
        <v>16</v>
      </c>
      <c r="K341">
        <v>1501650000</v>
      </c>
      <c r="L341">
        <v>1502859600</v>
      </c>
      <c r="M341" s="8">
        <f t="shared" si="15"/>
        <v>42949.208333333328</v>
      </c>
      <c r="N341" s="8">
        <f t="shared" si="16"/>
        <v>42963.208333333328</v>
      </c>
      <c r="O341" t="b">
        <v>0</v>
      </c>
      <c r="P341" t="b">
        <v>0</v>
      </c>
      <c r="Q341" t="s">
        <v>33</v>
      </c>
      <c r="R341" t="s">
        <v>2038</v>
      </c>
      <c r="S341" t="s">
        <v>2039</v>
      </c>
    </row>
    <row r="342" spans="1:19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4">
        <f t="shared" si="17"/>
        <v>0.94242587601078165</v>
      </c>
      <c r="I342" t="s">
        <v>21</v>
      </c>
      <c r="J342" t="s">
        <v>22</v>
      </c>
      <c r="K342">
        <v>1323669600</v>
      </c>
      <c r="L342">
        <v>1323756000</v>
      </c>
      <c r="M342" s="8">
        <f t="shared" si="15"/>
        <v>40889.25</v>
      </c>
      <c r="N342" s="8">
        <f t="shared" si="16"/>
        <v>40890.25</v>
      </c>
      <c r="O342" t="b">
        <v>0</v>
      </c>
      <c r="P342" t="b">
        <v>0</v>
      </c>
      <c r="Q342" t="s">
        <v>122</v>
      </c>
      <c r="R342" t="s">
        <v>2053</v>
      </c>
      <c r="S342" t="s">
        <v>2054</v>
      </c>
    </row>
    <row r="343" spans="1:19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4">
        <f t="shared" si="17"/>
        <v>0.84669291338582675</v>
      </c>
      <c r="I343" t="s">
        <v>21</v>
      </c>
      <c r="J343" t="s">
        <v>22</v>
      </c>
      <c r="K343">
        <v>1440738000</v>
      </c>
      <c r="L343">
        <v>1441342800</v>
      </c>
      <c r="M343" s="8">
        <f t="shared" si="15"/>
        <v>42244.208333333328</v>
      </c>
      <c r="N343" s="8">
        <f t="shared" si="16"/>
        <v>42251.208333333328</v>
      </c>
      <c r="O343" t="b">
        <v>0</v>
      </c>
      <c r="P343" t="b">
        <v>0</v>
      </c>
      <c r="Q343" t="s">
        <v>60</v>
      </c>
      <c r="R343" t="s">
        <v>2034</v>
      </c>
      <c r="S343" t="s">
        <v>2044</v>
      </c>
    </row>
    <row r="344" spans="1:19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4">
        <f t="shared" si="17"/>
        <v>0.66521920668058454</v>
      </c>
      <c r="I344" t="s">
        <v>21</v>
      </c>
      <c r="J344" t="s">
        <v>22</v>
      </c>
      <c r="K344">
        <v>1374296400</v>
      </c>
      <c r="L344">
        <v>1375333200</v>
      </c>
      <c r="M344" s="8">
        <f t="shared" si="15"/>
        <v>41475.208333333336</v>
      </c>
      <c r="N344" s="8">
        <f t="shared" si="16"/>
        <v>41487.208333333336</v>
      </c>
      <c r="O344" t="b">
        <v>0</v>
      </c>
      <c r="P344" t="b">
        <v>0</v>
      </c>
      <c r="Q344" t="s">
        <v>33</v>
      </c>
      <c r="R344" t="s">
        <v>2038</v>
      </c>
      <c r="S344" t="s">
        <v>2039</v>
      </c>
    </row>
    <row r="345" spans="1:19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4">
        <f t="shared" si="17"/>
        <v>0.53922222222222227</v>
      </c>
      <c r="I345" t="s">
        <v>21</v>
      </c>
      <c r="J345" t="s">
        <v>22</v>
      </c>
      <c r="K345">
        <v>1384840800</v>
      </c>
      <c r="L345">
        <v>1389420000</v>
      </c>
      <c r="M345" s="8">
        <f t="shared" si="15"/>
        <v>41597.25</v>
      </c>
      <c r="N345" s="8">
        <f t="shared" si="16"/>
        <v>41650.25</v>
      </c>
      <c r="O345" t="b">
        <v>0</v>
      </c>
      <c r="P345" t="b">
        <v>0</v>
      </c>
      <c r="Q345" t="s">
        <v>33</v>
      </c>
      <c r="R345" t="s">
        <v>2038</v>
      </c>
      <c r="S345" t="s">
        <v>2039</v>
      </c>
    </row>
    <row r="346" spans="1:19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4">
        <f t="shared" si="17"/>
        <v>0.41983299595141699</v>
      </c>
      <c r="I346" t="s">
        <v>21</v>
      </c>
      <c r="J346" t="s">
        <v>22</v>
      </c>
      <c r="K346">
        <v>1516600800</v>
      </c>
      <c r="L346">
        <v>1520056800</v>
      </c>
      <c r="M346" s="8">
        <f t="shared" si="15"/>
        <v>43122.25</v>
      </c>
      <c r="N346" s="8">
        <f t="shared" si="16"/>
        <v>43162.25</v>
      </c>
      <c r="O346" t="b">
        <v>0</v>
      </c>
      <c r="P346" t="b">
        <v>0</v>
      </c>
      <c r="Q346" t="s">
        <v>89</v>
      </c>
      <c r="R346" t="s">
        <v>2049</v>
      </c>
      <c r="S346" t="s">
        <v>2050</v>
      </c>
    </row>
    <row r="347" spans="1:19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4">
        <f t="shared" si="17"/>
        <v>0.14694796954314721</v>
      </c>
      <c r="I347" t="s">
        <v>40</v>
      </c>
      <c r="J347" t="s">
        <v>41</v>
      </c>
      <c r="K347">
        <v>1436418000</v>
      </c>
      <c r="L347">
        <v>1436504400</v>
      </c>
      <c r="M347" s="8">
        <f t="shared" si="15"/>
        <v>42194.208333333328</v>
      </c>
      <c r="N347" s="8">
        <f t="shared" si="16"/>
        <v>42195.208333333328</v>
      </c>
      <c r="O347" t="b">
        <v>0</v>
      </c>
      <c r="P347" t="b">
        <v>0</v>
      </c>
      <c r="Q347" t="s">
        <v>53</v>
      </c>
      <c r="R347" t="s">
        <v>2040</v>
      </c>
      <c r="S347" t="s">
        <v>2043</v>
      </c>
    </row>
    <row r="348" spans="1:19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4">
        <f t="shared" si="17"/>
        <v>0.34475</v>
      </c>
      <c r="I348" t="s">
        <v>21</v>
      </c>
      <c r="J348" t="s">
        <v>22</v>
      </c>
      <c r="K348">
        <v>1503550800</v>
      </c>
      <c r="L348">
        <v>1508302800</v>
      </c>
      <c r="M348" s="8">
        <f t="shared" si="15"/>
        <v>42971.208333333328</v>
      </c>
      <c r="N348" s="8">
        <f t="shared" si="16"/>
        <v>43026.208333333328</v>
      </c>
      <c r="O348" t="b">
        <v>0</v>
      </c>
      <c r="P348" t="b">
        <v>1</v>
      </c>
      <c r="Q348" t="s">
        <v>60</v>
      </c>
      <c r="R348" t="s">
        <v>2034</v>
      </c>
      <c r="S348" t="s">
        <v>2044</v>
      </c>
    </row>
    <row r="349" spans="1:19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4">
        <f t="shared" si="17"/>
        <v>14.007777777777777</v>
      </c>
      <c r="I349" t="s">
        <v>21</v>
      </c>
      <c r="J349" t="s">
        <v>22</v>
      </c>
      <c r="K349">
        <v>1423634400</v>
      </c>
      <c r="L349">
        <v>1425708000</v>
      </c>
      <c r="M349" s="8">
        <f t="shared" si="15"/>
        <v>42046.25</v>
      </c>
      <c r="N349" s="8">
        <f t="shared" si="16"/>
        <v>42070.25</v>
      </c>
      <c r="O349" t="b">
        <v>0</v>
      </c>
      <c r="P349" t="b">
        <v>0</v>
      </c>
      <c r="Q349" t="s">
        <v>28</v>
      </c>
      <c r="R349" t="s">
        <v>2036</v>
      </c>
      <c r="S349" t="s">
        <v>2037</v>
      </c>
    </row>
    <row r="350" spans="1:19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4">
        <f t="shared" si="17"/>
        <v>0.71770351758793971</v>
      </c>
      <c r="I350" t="s">
        <v>21</v>
      </c>
      <c r="J350" t="s">
        <v>22</v>
      </c>
      <c r="K350">
        <v>1487224800</v>
      </c>
      <c r="L350">
        <v>1488348000</v>
      </c>
      <c r="M350" s="8">
        <f t="shared" si="15"/>
        <v>42782.25</v>
      </c>
      <c r="N350" s="8">
        <f t="shared" si="16"/>
        <v>42795.25</v>
      </c>
      <c r="O350" t="b">
        <v>0</v>
      </c>
      <c r="P350" t="b">
        <v>0</v>
      </c>
      <c r="Q350" t="s">
        <v>17</v>
      </c>
      <c r="R350" t="s">
        <v>2032</v>
      </c>
      <c r="S350" t="s">
        <v>2033</v>
      </c>
    </row>
    <row r="351" spans="1:19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4">
        <f t="shared" si="17"/>
        <v>0.53074115044247783</v>
      </c>
      <c r="I351" t="s">
        <v>21</v>
      </c>
      <c r="J351" t="s">
        <v>22</v>
      </c>
      <c r="K351">
        <v>1500008400</v>
      </c>
      <c r="L351">
        <v>1502600400</v>
      </c>
      <c r="M351" s="8">
        <f t="shared" si="15"/>
        <v>42930.208333333328</v>
      </c>
      <c r="N351" s="8">
        <f t="shared" si="16"/>
        <v>42960.208333333328</v>
      </c>
      <c r="O351" t="b">
        <v>0</v>
      </c>
      <c r="P351" t="b">
        <v>0</v>
      </c>
      <c r="Q351" t="s">
        <v>33</v>
      </c>
      <c r="R351" t="s">
        <v>2038</v>
      </c>
      <c r="S351" t="s">
        <v>2039</v>
      </c>
    </row>
    <row r="352" spans="1:19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4">
        <f t="shared" si="17"/>
        <v>0.05</v>
      </c>
      <c r="I352" t="s">
        <v>21</v>
      </c>
      <c r="J352" t="s">
        <v>22</v>
      </c>
      <c r="K352">
        <v>1432098000</v>
      </c>
      <c r="L352">
        <v>1433653200</v>
      </c>
      <c r="M352" s="8">
        <f t="shared" si="15"/>
        <v>42144.208333333328</v>
      </c>
      <c r="N352" s="8">
        <f t="shared" si="16"/>
        <v>42162.208333333328</v>
      </c>
      <c r="O352" t="b">
        <v>0</v>
      </c>
      <c r="P352" t="b">
        <v>1</v>
      </c>
      <c r="Q352" t="s">
        <v>159</v>
      </c>
      <c r="R352" t="s">
        <v>2034</v>
      </c>
      <c r="S352" t="s">
        <v>2057</v>
      </c>
    </row>
    <row r="353" spans="1:19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4">
        <f t="shared" si="17"/>
        <v>1.2770715249662619</v>
      </c>
      <c r="I353" t="s">
        <v>21</v>
      </c>
      <c r="J353" t="s">
        <v>22</v>
      </c>
      <c r="K353">
        <v>1440392400</v>
      </c>
      <c r="L353">
        <v>1441602000</v>
      </c>
      <c r="M353" s="8">
        <f t="shared" si="15"/>
        <v>42240.208333333328</v>
      </c>
      <c r="N353" s="8">
        <f t="shared" si="16"/>
        <v>42254.208333333328</v>
      </c>
      <c r="O353" t="b">
        <v>0</v>
      </c>
      <c r="P353" t="b">
        <v>0</v>
      </c>
      <c r="Q353" t="s">
        <v>23</v>
      </c>
      <c r="R353" t="s">
        <v>2034</v>
      </c>
      <c r="S353" t="s">
        <v>2035</v>
      </c>
    </row>
    <row r="354" spans="1:19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4">
        <f t="shared" si="17"/>
        <v>0.34892857142857142</v>
      </c>
      <c r="I354" t="s">
        <v>15</v>
      </c>
      <c r="J354" t="s">
        <v>16</v>
      </c>
      <c r="K354">
        <v>1446876000</v>
      </c>
      <c r="L354">
        <v>1447567200</v>
      </c>
      <c r="M354" s="8">
        <f t="shared" si="15"/>
        <v>42315.25</v>
      </c>
      <c r="N354" s="8">
        <f t="shared" si="16"/>
        <v>42323.25</v>
      </c>
      <c r="O354" t="b">
        <v>0</v>
      </c>
      <c r="P354" t="b">
        <v>0</v>
      </c>
      <c r="Q354" t="s">
        <v>33</v>
      </c>
      <c r="R354" t="s">
        <v>2038</v>
      </c>
      <c r="S354" t="s">
        <v>2039</v>
      </c>
    </row>
    <row r="355" spans="1:19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4">
        <f t="shared" si="17"/>
        <v>4.105982142857143</v>
      </c>
      <c r="I355" t="s">
        <v>21</v>
      </c>
      <c r="J355" t="s">
        <v>22</v>
      </c>
      <c r="K355">
        <v>1562302800</v>
      </c>
      <c r="L355">
        <v>1562389200</v>
      </c>
      <c r="M355" s="8">
        <f t="shared" si="15"/>
        <v>43651.208333333328</v>
      </c>
      <c r="N355" s="8">
        <f t="shared" si="16"/>
        <v>43652.208333333328</v>
      </c>
      <c r="O355" t="b">
        <v>0</v>
      </c>
      <c r="P355" t="b">
        <v>0</v>
      </c>
      <c r="Q355" t="s">
        <v>33</v>
      </c>
      <c r="R355" t="s">
        <v>2038</v>
      </c>
      <c r="S355" t="s">
        <v>2039</v>
      </c>
    </row>
    <row r="356" spans="1:19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4">
        <f t="shared" si="17"/>
        <v>1.2373770491803278</v>
      </c>
      <c r="I356" t="s">
        <v>36</v>
      </c>
      <c r="J356" t="s">
        <v>37</v>
      </c>
      <c r="K356">
        <v>1378184400</v>
      </c>
      <c r="L356">
        <v>1378789200</v>
      </c>
      <c r="M356" s="8">
        <f t="shared" si="15"/>
        <v>41520.208333333336</v>
      </c>
      <c r="N356" s="8">
        <f t="shared" si="16"/>
        <v>41527.208333333336</v>
      </c>
      <c r="O356" t="b">
        <v>0</v>
      </c>
      <c r="P356" t="b">
        <v>0</v>
      </c>
      <c r="Q356" t="s">
        <v>42</v>
      </c>
      <c r="R356" t="s">
        <v>2040</v>
      </c>
      <c r="S356" t="s">
        <v>2041</v>
      </c>
    </row>
    <row r="357" spans="1:19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4">
        <f t="shared" si="17"/>
        <v>0.58973684210526311</v>
      </c>
      <c r="I357" t="s">
        <v>21</v>
      </c>
      <c r="J357" t="s">
        <v>22</v>
      </c>
      <c r="K357">
        <v>1485064800</v>
      </c>
      <c r="L357">
        <v>1488520800</v>
      </c>
      <c r="M357" s="8">
        <f t="shared" si="15"/>
        <v>42757.25</v>
      </c>
      <c r="N357" s="8">
        <f t="shared" si="16"/>
        <v>42797.25</v>
      </c>
      <c r="O357" t="b">
        <v>0</v>
      </c>
      <c r="P357" t="b">
        <v>0</v>
      </c>
      <c r="Q357" t="s">
        <v>65</v>
      </c>
      <c r="R357" t="s">
        <v>2036</v>
      </c>
      <c r="S357" t="s">
        <v>2045</v>
      </c>
    </row>
    <row r="358" spans="1:19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4">
        <f t="shared" si="17"/>
        <v>0.36892473118279567</v>
      </c>
      <c r="I358" t="s">
        <v>107</v>
      </c>
      <c r="J358" t="s">
        <v>108</v>
      </c>
      <c r="K358">
        <v>1326520800</v>
      </c>
      <c r="L358">
        <v>1327298400</v>
      </c>
      <c r="M358" s="8">
        <f t="shared" si="15"/>
        <v>40922.25</v>
      </c>
      <c r="N358" s="8">
        <f t="shared" si="16"/>
        <v>40931.25</v>
      </c>
      <c r="O358" t="b">
        <v>0</v>
      </c>
      <c r="P358" t="b">
        <v>0</v>
      </c>
      <c r="Q358" t="s">
        <v>33</v>
      </c>
      <c r="R358" t="s">
        <v>2038</v>
      </c>
      <c r="S358" t="s">
        <v>2039</v>
      </c>
    </row>
    <row r="359" spans="1:19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4">
        <f t="shared" si="17"/>
        <v>1.8491304347826087</v>
      </c>
      <c r="I359" t="s">
        <v>21</v>
      </c>
      <c r="J359" t="s">
        <v>22</v>
      </c>
      <c r="K359">
        <v>1441256400</v>
      </c>
      <c r="L359">
        <v>1443416400</v>
      </c>
      <c r="M359" s="8">
        <f t="shared" si="15"/>
        <v>42250.208333333328</v>
      </c>
      <c r="N359" s="8">
        <f t="shared" si="16"/>
        <v>42275.208333333328</v>
      </c>
      <c r="O359" t="b">
        <v>0</v>
      </c>
      <c r="P359" t="b">
        <v>0</v>
      </c>
      <c r="Q359" t="s">
        <v>89</v>
      </c>
      <c r="R359" t="s">
        <v>2049</v>
      </c>
      <c r="S359" t="s">
        <v>2050</v>
      </c>
    </row>
    <row r="360" spans="1:19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4">
        <f t="shared" si="17"/>
        <v>0.11814432989690722</v>
      </c>
      <c r="I360" t="s">
        <v>15</v>
      </c>
      <c r="J360" t="s">
        <v>16</v>
      </c>
      <c r="K360">
        <v>1533877200</v>
      </c>
      <c r="L360">
        <v>1534136400</v>
      </c>
      <c r="M360" s="8">
        <f t="shared" si="15"/>
        <v>43322.208333333328</v>
      </c>
      <c r="N360" s="8">
        <f t="shared" si="16"/>
        <v>43325.208333333328</v>
      </c>
      <c r="O360" t="b">
        <v>1</v>
      </c>
      <c r="P360" t="b">
        <v>0</v>
      </c>
      <c r="Q360" t="s">
        <v>122</v>
      </c>
      <c r="R360" t="s">
        <v>2053</v>
      </c>
      <c r="S360" t="s">
        <v>2054</v>
      </c>
    </row>
    <row r="361" spans="1:19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4">
        <f t="shared" si="17"/>
        <v>2.9870000000000001</v>
      </c>
      <c r="I361" t="s">
        <v>21</v>
      </c>
      <c r="J361" t="s">
        <v>22</v>
      </c>
      <c r="K361">
        <v>1314421200</v>
      </c>
      <c r="L361">
        <v>1315026000</v>
      </c>
      <c r="M361" s="8">
        <f t="shared" si="15"/>
        <v>40782.208333333336</v>
      </c>
      <c r="N361" s="8">
        <f t="shared" si="16"/>
        <v>40789.208333333336</v>
      </c>
      <c r="O361" t="b">
        <v>0</v>
      </c>
      <c r="P361" t="b">
        <v>0</v>
      </c>
      <c r="Q361" t="s">
        <v>71</v>
      </c>
      <c r="R361" t="s">
        <v>2040</v>
      </c>
      <c r="S361" t="s">
        <v>2048</v>
      </c>
    </row>
    <row r="362" spans="1:19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4">
        <f t="shared" si="17"/>
        <v>2.2635175879396985</v>
      </c>
      <c r="I362" t="s">
        <v>40</v>
      </c>
      <c r="J362" t="s">
        <v>41</v>
      </c>
      <c r="K362">
        <v>1293861600</v>
      </c>
      <c r="L362">
        <v>1295071200</v>
      </c>
      <c r="M362" s="8">
        <f t="shared" si="15"/>
        <v>40544.25</v>
      </c>
      <c r="N362" s="8">
        <f t="shared" si="16"/>
        <v>40558.25</v>
      </c>
      <c r="O362" t="b">
        <v>0</v>
      </c>
      <c r="P362" t="b">
        <v>1</v>
      </c>
      <c r="Q362" t="s">
        <v>33</v>
      </c>
      <c r="R362" t="s">
        <v>2038</v>
      </c>
      <c r="S362" t="s">
        <v>2039</v>
      </c>
    </row>
    <row r="363" spans="1:19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4">
        <f t="shared" si="17"/>
        <v>1.7356363636363636</v>
      </c>
      <c r="I363" t="s">
        <v>21</v>
      </c>
      <c r="J363" t="s">
        <v>22</v>
      </c>
      <c r="K363">
        <v>1507352400</v>
      </c>
      <c r="L363">
        <v>1509426000</v>
      </c>
      <c r="M363" s="8">
        <f t="shared" si="15"/>
        <v>43015.208333333328</v>
      </c>
      <c r="N363" s="8">
        <f t="shared" si="16"/>
        <v>43039.208333333328</v>
      </c>
      <c r="O363" t="b">
        <v>0</v>
      </c>
      <c r="P363" t="b">
        <v>0</v>
      </c>
      <c r="Q363" t="s">
        <v>33</v>
      </c>
      <c r="R363" t="s">
        <v>2038</v>
      </c>
      <c r="S363" t="s">
        <v>2039</v>
      </c>
    </row>
    <row r="364" spans="1:19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4">
        <f t="shared" si="17"/>
        <v>3.7175675675675675</v>
      </c>
      <c r="I364" t="s">
        <v>21</v>
      </c>
      <c r="J364" t="s">
        <v>22</v>
      </c>
      <c r="K364">
        <v>1296108000</v>
      </c>
      <c r="L364">
        <v>1299391200</v>
      </c>
      <c r="M364" s="8">
        <f t="shared" si="15"/>
        <v>40570.25</v>
      </c>
      <c r="N364" s="8">
        <f t="shared" si="16"/>
        <v>40608.25</v>
      </c>
      <c r="O364" t="b">
        <v>0</v>
      </c>
      <c r="P364" t="b">
        <v>0</v>
      </c>
      <c r="Q364" t="s">
        <v>23</v>
      </c>
      <c r="R364" t="s">
        <v>2034</v>
      </c>
      <c r="S364" t="s">
        <v>2035</v>
      </c>
    </row>
    <row r="365" spans="1:19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4">
        <f t="shared" si="17"/>
        <v>1.601923076923077</v>
      </c>
      <c r="I365" t="s">
        <v>21</v>
      </c>
      <c r="J365" t="s">
        <v>22</v>
      </c>
      <c r="K365">
        <v>1324965600</v>
      </c>
      <c r="L365">
        <v>1325052000</v>
      </c>
      <c r="M365" s="8">
        <f t="shared" si="15"/>
        <v>40904.25</v>
      </c>
      <c r="N365" s="8">
        <f t="shared" si="16"/>
        <v>40905.25</v>
      </c>
      <c r="O365" t="b">
        <v>0</v>
      </c>
      <c r="P365" t="b">
        <v>0</v>
      </c>
      <c r="Q365" t="s">
        <v>23</v>
      </c>
      <c r="R365" t="s">
        <v>2034</v>
      </c>
      <c r="S365" t="s">
        <v>2035</v>
      </c>
    </row>
    <row r="366" spans="1:19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4">
        <f t="shared" si="17"/>
        <v>16.163333333333334</v>
      </c>
      <c r="I366" t="s">
        <v>21</v>
      </c>
      <c r="J366" t="s">
        <v>22</v>
      </c>
      <c r="K366">
        <v>1520229600</v>
      </c>
      <c r="L366">
        <v>1522818000</v>
      </c>
      <c r="M366" s="8">
        <f t="shared" si="15"/>
        <v>43164.25</v>
      </c>
      <c r="N366" s="8">
        <f t="shared" si="16"/>
        <v>43194.208333333328</v>
      </c>
      <c r="O366" t="b">
        <v>0</v>
      </c>
      <c r="P366" t="b">
        <v>0</v>
      </c>
      <c r="Q366" t="s">
        <v>60</v>
      </c>
      <c r="R366" t="s">
        <v>2034</v>
      </c>
      <c r="S366" t="s">
        <v>2044</v>
      </c>
    </row>
    <row r="367" spans="1:19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4">
        <f t="shared" si="17"/>
        <v>7.3343749999999996</v>
      </c>
      <c r="I367" t="s">
        <v>26</v>
      </c>
      <c r="J367" t="s">
        <v>27</v>
      </c>
      <c r="K367">
        <v>1482991200</v>
      </c>
      <c r="L367">
        <v>1485324000</v>
      </c>
      <c r="M367" s="8">
        <f t="shared" si="15"/>
        <v>42733.25</v>
      </c>
      <c r="N367" s="8">
        <f t="shared" si="16"/>
        <v>42760.25</v>
      </c>
      <c r="O367" t="b">
        <v>0</v>
      </c>
      <c r="P367" t="b">
        <v>0</v>
      </c>
      <c r="Q367" t="s">
        <v>33</v>
      </c>
      <c r="R367" t="s">
        <v>2038</v>
      </c>
      <c r="S367" t="s">
        <v>2039</v>
      </c>
    </row>
    <row r="368" spans="1:19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4">
        <f t="shared" si="17"/>
        <v>5.9211111111111112</v>
      </c>
      <c r="I368" t="s">
        <v>21</v>
      </c>
      <c r="J368" t="s">
        <v>22</v>
      </c>
      <c r="K368">
        <v>1294034400</v>
      </c>
      <c r="L368">
        <v>1294120800</v>
      </c>
      <c r="M368" s="8">
        <f t="shared" si="15"/>
        <v>40546.25</v>
      </c>
      <c r="N368" s="8">
        <f t="shared" si="16"/>
        <v>40547.25</v>
      </c>
      <c r="O368" t="b">
        <v>0</v>
      </c>
      <c r="P368" t="b">
        <v>1</v>
      </c>
      <c r="Q368" t="s">
        <v>33</v>
      </c>
      <c r="R368" t="s">
        <v>2038</v>
      </c>
      <c r="S368" t="s">
        <v>2039</v>
      </c>
    </row>
    <row r="369" spans="1:19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4">
        <f t="shared" si="17"/>
        <v>0.18888888888888888</v>
      </c>
      <c r="I369" t="s">
        <v>21</v>
      </c>
      <c r="J369" t="s">
        <v>22</v>
      </c>
      <c r="K369">
        <v>1413608400</v>
      </c>
      <c r="L369">
        <v>1415685600</v>
      </c>
      <c r="M369" s="8">
        <f t="shared" si="15"/>
        <v>41930.208333333336</v>
      </c>
      <c r="N369" s="8">
        <f t="shared" si="16"/>
        <v>41954.25</v>
      </c>
      <c r="O369" t="b">
        <v>0</v>
      </c>
      <c r="P369" t="b">
        <v>1</v>
      </c>
      <c r="Q369" t="s">
        <v>33</v>
      </c>
      <c r="R369" t="s">
        <v>2038</v>
      </c>
      <c r="S369" t="s">
        <v>2039</v>
      </c>
    </row>
    <row r="370" spans="1:19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4">
        <f t="shared" si="17"/>
        <v>2.7680769230769231</v>
      </c>
      <c r="I370" t="s">
        <v>40</v>
      </c>
      <c r="J370" t="s">
        <v>41</v>
      </c>
      <c r="K370">
        <v>1286946000</v>
      </c>
      <c r="L370">
        <v>1288933200</v>
      </c>
      <c r="M370" s="8">
        <f t="shared" si="15"/>
        <v>40464.208333333336</v>
      </c>
      <c r="N370" s="8">
        <f t="shared" si="16"/>
        <v>40487.208333333336</v>
      </c>
      <c r="O370" t="b">
        <v>0</v>
      </c>
      <c r="P370" t="b">
        <v>1</v>
      </c>
      <c r="Q370" t="s">
        <v>42</v>
      </c>
      <c r="R370" t="s">
        <v>2040</v>
      </c>
      <c r="S370" t="s">
        <v>2041</v>
      </c>
    </row>
    <row r="371" spans="1:19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4">
        <f t="shared" si="17"/>
        <v>2.730185185185185</v>
      </c>
      <c r="I371" t="s">
        <v>21</v>
      </c>
      <c r="J371" t="s">
        <v>22</v>
      </c>
      <c r="K371">
        <v>1359871200</v>
      </c>
      <c r="L371">
        <v>1363237200</v>
      </c>
      <c r="M371" s="8">
        <f t="shared" si="15"/>
        <v>41308.25</v>
      </c>
      <c r="N371" s="8">
        <f t="shared" si="16"/>
        <v>41347.208333333336</v>
      </c>
      <c r="O371" t="b">
        <v>0</v>
      </c>
      <c r="P371" t="b">
        <v>1</v>
      </c>
      <c r="Q371" t="s">
        <v>269</v>
      </c>
      <c r="R371" t="s">
        <v>2040</v>
      </c>
      <c r="S371" t="s">
        <v>2059</v>
      </c>
    </row>
    <row r="372" spans="1:19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4">
        <f t="shared" si="17"/>
        <v>1.593633125556545</v>
      </c>
      <c r="I372" t="s">
        <v>21</v>
      </c>
      <c r="J372" t="s">
        <v>22</v>
      </c>
      <c r="K372">
        <v>1555304400</v>
      </c>
      <c r="L372">
        <v>1555822800</v>
      </c>
      <c r="M372" s="8">
        <f t="shared" si="15"/>
        <v>43570.208333333328</v>
      </c>
      <c r="N372" s="8">
        <f t="shared" si="16"/>
        <v>43576.208333333328</v>
      </c>
      <c r="O372" t="b">
        <v>0</v>
      </c>
      <c r="P372" t="b">
        <v>0</v>
      </c>
      <c r="Q372" t="s">
        <v>33</v>
      </c>
      <c r="R372" t="s">
        <v>2038</v>
      </c>
      <c r="S372" t="s">
        <v>2039</v>
      </c>
    </row>
    <row r="373" spans="1:19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4">
        <f t="shared" si="17"/>
        <v>0.67869978858350954</v>
      </c>
      <c r="I373" t="s">
        <v>21</v>
      </c>
      <c r="J373" t="s">
        <v>22</v>
      </c>
      <c r="K373">
        <v>1423375200</v>
      </c>
      <c r="L373">
        <v>1427778000</v>
      </c>
      <c r="M373" s="8">
        <f t="shared" si="15"/>
        <v>42043.25</v>
      </c>
      <c r="N373" s="8">
        <f t="shared" si="16"/>
        <v>42094.208333333328</v>
      </c>
      <c r="O373" t="b">
        <v>0</v>
      </c>
      <c r="P373" t="b">
        <v>0</v>
      </c>
      <c r="Q373" t="s">
        <v>33</v>
      </c>
      <c r="R373" t="s">
        <v>2038</v>
      </c>
      <c r="S373" t="s">
        <v>2039</v>
      </c>
    </row>
    <row r="374" spans="1:19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4">
        <f t="shared" si="17"/>
        <v>15.915555555555555</v>
      </c>
      <c r="I374" t="s">
        <v>21</v>
      </c>
      <c r="J374" t="s">
        <v>22</v>
      </c>
      <c r="K374">
        <v>1420696800</v>
      </c>
      <c r="L374">
        <v>1422424800</v>
      </c>
      <c r="M374" s="8">
        <f t="shared" si="15"/>
        <v>42012.25</v>
      </c>
      <c r="N374" s="8">
        <f t="shared" si="16"/>
        <v>42032.25</v>
      </c>
      <c r="O374" t="b">
        <v>0</v>
      </c>
      <c r="P374" t="b">
        <v>1</v>
      </c>
      <c r="Q374" t="s">
        <v>42</v>
      </c>
      <c r="R374" t="s">
        <v>2040</v>
      </c>
      <c r="S374" t="s">
        <v>2041</v>
      </c>
    </row>
    <row r="375" spans="1:19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4">
        <f t="shared" si="17"/>
        <v>7.3018222222222224</v>
      </c>
      <c r="I375" t="s">
        <v>21</v>
      </c>
      <c r="J375" t="s">
        <v>22</v>
      </c>
      <c r="K375">
        <v>1502946000</v>
      </c>
      <c r="L375">
        <v>1503637200</v>
      </c>
      <c r="M375" s="8">
        <f t="shared" si="15"/>
        <v>42964.208333333328</v>
      </c>
      <c r="N375" s="8">
        <f t="shared" si="16"/>
        <v>42972.208333333328</v>
      </c>
      <c r="O375" t="b">
        <v>0</v>
      </c>
      <c r="P375" t="b">
        <v>0</v>
      </c>
      <c r="Q375" t="s">
        <v>33</v>
      </c>
      <c r="R375" t="s">
        <v>2038</v>
      </c>
      <c r="S375" t="s">
        <v>2039</v>
      </c>
    </row>
    <row r="376" spans="1:19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4">
        <f t="shared" si="17"/>
        <v>0.13185782556750297</v>
      </c>
      <c r="I376" t="s">
        <v>21</v>
      </c>
      <c r="J376" t="s">
        <v>22</v>
      </c>
      <c r="K376">
        <v>1547186400</v>
      </c>
      <c r="L376">
        <v>1547618400</v>
      </c>
      <c r="M376" s="8">
        <f t="shared" si="15"/>
        <v>43476.25</v>
      </c>
      <c r="N376" s="8">
        <f t="shared" si="16"/>
        <v>43481.25</v>
      </c>
      <c r="O376" t="b">
        <v>0</v>
      </c>
      <c r="P376" t="b">
        <v>1</v>
      </c>
      <c r="Q376" t="s">
        <v>42</v>
      </c>
      <c r="R376" t="s">
        <v>2040</v>
      </c>
      <c r="S376" t="s">
        <v>2041</v>
      </c>
    </row>
    <row r="377" spans="1:19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4">
        <f t="shared" si="17"/>
        <v>0.54777777777777781</v>
      </c>
      <c r="I377" t="s">
        <v>21</v>
      </c>
      <c r="J377" t="s">
        <v>22</v>
      </c>
      <c r="K377">
        <v>1444971600</v>
      </c>
      <c r="L377">
        <v>1449900000</v>
      </c>
      <c r="M377" s="8">
        <f t="shared" si="15"/>
        <v>42293.208333333328</v>
      </c>
      <c r="N377" s="8">
        <f t="shared" si="16"/>
        <v>42350.25</v>
      </c>
      <c r="O377" t="b">
        <v>0</v>
      </c>
      <c r="P377" t="b">
        <v>0</v>
      </c>
      <c r="Q377" t="s">
        <v>60</v>
      </c>
      <c r="R377" t="s">
        <v>2034</v>
      </c>
      <c r="S377" t="s">
        <v>2044</v>
      </c>
    </row>
    <row r="378" spans="1:19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4">
        <f t="shared" si="17"/>
        <v>3.6102941176470589</v>
      </c>
      <c r="I378" t="s">
        <v>21</v>
      </c>
      <c r="J378" t="s">
        <v>22</v>
      </c>
      <c r="K378">
        <v>1404622800</v>
      </c>
      <c r="L378">
        <v>1405141200</v>
      </c>
      <c r="M378" s="8">
        <f t="shared" si="15"/>
        <v>41826.208333333336</v>
      </c>
      <c r="N378" s="8">
        <f t="shared" si="16"/>
        <v>41832.208333333336</v>
      </c>
      <c r="O378" t="b">
        <v>0</v>
      </c>
      <c r="P378" t="b">
        <v>0</v>
      </c>
      <c r="Q378" t="s">
        <v>23</v>
      </c>
      <c r="R378" t="s">
        <v>2034</v>
      </c>
      <c r="S378" t="s">
        <v>2035</v>
      </c>
    </row>
    <row r="379" spans="1:19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4">
        <f t="shared" si="17"/>
        <v>0.10257545271629778</v>
      </c>
      <c r="I379" t="s">
        <v>21</v>
      </c>
      <c r="J379" t="s">
        <v>22</v>
      </c>
      <c r="K379">
        <v>1571720400</v>
      </c>
      <c r="L379">
        <v>1572933600</v>
      </c>
      <c r="M379" s="8">
        <f t="shared" si="15"/>
        <v>43760.208333333328</v>
      </c>
      <c r="N379" s="8">
        <f t="shared" si="16"/>
        <v>43774.25</v>
      </c>
      <c r="O379" t="b">
        <v>0</v>
      </c>
      <c r="P379" t="b">
        <v>0</v>
      </c>
      <c r="Q379" t="s">
        <v>33</v>
      </c>
      <c r="R379" t="s">
        <v>2038</v>
      </c>
      <c r="S379" t="s">
        <v>2039</v>
      </c>
    </row>
    <row r="380" spans="1:19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4">
        <f t="shared" si="17"/>
        <v>0.13962962962962963</v>
      </c>
      <c r="I380" t="s">
        <v>21</v>
      </c>
      <c r="J380" t="s">
        <v>22</v>
      </c>
      <c r="K380">
        <v>1526878800</v>
      </c>
      <c r="L380">
        <v>1530162000</v>
      </c>
      <c r="M380" s="8">
        <f t="shared" si="15"/>
        <v>43241.208333333328</v>
      </c>
      <c r="N380" s="8">
        <f t="shared" si="16"/>
        <v>43279.208333333328</v>
      </c>
      <c r="O380" t="b">
        <v>0</v>
      </c>
      <c r="P380" t="b">
        <v>0</v>
      </c>
      <c r="Q380" t="s">
        <v>42</v>
      </c>
      <c r="R380" t="s">
        <v>2040</v>
      </c>
      <c r="S380" t="s">
        <v>2041</v>
      </c>
    </row>
    <row r="381" spans="1:19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4">
        <f t="shared" si="17"/>
        <v>0.40444444444444444</v>
      </c>
      <c r="I381" t="s">
        <v>40</v>
      </c>
      <c r="J381" t="s">
        <v>41</v>
      </c>
      <c r="K381">
        <v>1319691600</v>
      </c>
      <c r="L381">
        <v>1320904800</v>
      </c>
      <c r="M381" s="8">
        <f t="shared" si="15"/>
        <v>40843.208333333336</v>
      </c>
      <c r="N381" s="8">
        <f t="shared" si="16"/>
        <v>40857.25</v>
      </c>
      <c r="O381" t="b">
        <v>0</v>
      </c>
      <c r="P381" t="b">
        <v>0</v>
      </c>
      <c r="Q381" t="s">
        <v>33</v>
      </c>
      <c r="R381" t="s">
        <v>2038</v>
      </c>
      <c r="S381" t="s">
        <v>2039</v>
      </c>
    </row>
    <row r="382" spans="1:19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4">
        <f t="shared" si="17"/>
        <v>1.6032</v>
      </c>
      <c r="I382" t="s">
        <v>21</v>
      </c>
      <c r="J382" t="s">
        <v>22</v>
      </c>
      <c r="K382">
        <v>1371963600</v>
      </c>
      <c r="L382">
        <v>1372395600</v>
      </c>
      <c r="M382" s="8">
        <f t="shared" si="15"/>
        <v>41448.208333333336</v>
      </c>
      <c r="N382" s="8">
        <f t="shared" si="16"/>
        <v>41453.208333333336</v>
      </c>
      <c r="O382" t="b">
        <v>0</v>
      </c>
      <c r="P382" t="b">
        <v>0</v>
      </c>
      <c r="Q382" t="s">
        <v>33</v>
      </c>
      <c r="R382" t="s">
        <v>2038</v>
      </c>
      <c r="S382" t="s">
        <v>2039</v>
      </c>
    </row>
    <row r="383" spans="1:19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4">
        <f t="shared" si="17"/>
        <v>1.8394339622641509</v>
      </c>
      <c r="I383" t="s">
        <v>21</v>
      </c>
      <c r="J383" t="s">
        <v>22</v>
      </c>
      <c r="K383">
        <v>1433739600</v>
      </c>
      <c r="L383">
        <v>1437714000</v>
      </c>
      <c r="M383" s="8">
        <f t="shared" si="15"/>
        <v>42163.208333333328</v>
      </c>
      <c r="N383" s="8">
        <f t="shared" si="16"/>
        <v>42209.208333333328</v>
      </c>
      <c r="O383" t="b">
        <v>0</v>
      </c>
      <c r="P383" t="b">
        <v>0</v>
      </c>
      <c r="Q383" t="s">
        <v>33</v>
      </c>
      <c r="R383" t="s">
        <v>2038</v>
      </c>
      <c r="S383" t="s">
        <v>2039</v>
      </c>
    </row>
    <row r="384" spans="1:19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4">
        <f t="shared" si="17"/>
        <v>0.63769230769230767</v>
      </c>
      <c r="I384" t="s">
        <v>21</v>
      </c>
      <c r="J384" t="s">
        <v>22</v>
      </c>
      <c r="K384">
        <v>1508130000</v>
      </c>
      <c r="L384">
        <v>1509771600</v>
      </c>
      <c r="M384" s="8">
        <f t="shared" si="15"/>
        <v>43024.208333333328</v>
      </c>
      <c r="N384" s="8">
        <f t="shared" si="16"/>
        <v>43043.208333333328</v>
      </c>
      <c r="O384" t="b">
        <v>0</v>
      </c>
      <c r="P384" t="b">
        <v>0</v>
      </c>
      <c r="Q384" t="s">
        <v>122</v>
      </c>
      <c r="R384" t="s">
        <v>2053</v>
      </c>
      <c r="S384" t="s">
        <v>2054</v>
      </c>
    </row>
    <row r="385" spans="1:19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4">
        <f t="shared" si="17"/>
        <v>2.2538095238095237</v>
      </c>
      <c r="I385" t="s">
        <v>21</v>
      </c>
      <c r="J385" t="s">
        <v>22</v>
      </c>
      <c r="K385">
        <v>1550037600</v>
      </c>
      <c r="L385">
        <v>1550556000</v>
      </c>
      <c r="M385" s="8">
        <f t="shared" si="15"/>
        <v>43509.25</v>
      </c>
      <c r="N385" s="8">
        <f t="shared" si="16"/>
        <v>43515.25</v>
      </c>
      <c r="O385" t="b">
        <v>0</v>
      </c>
      <c r="P385" t="b">
        <v>1</v>
      </c>
      <c r="Q385" t="s">
        <v>17</v>
      </c>
      <c r="R385" t="s">
        <v>2032</v>
      </c>
      <c r="S385" t="s">
        <v>2033</v>
      </c>
    </row>
    <row r="386" spans="1:19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4">
        <f t="shared" si="17"/>
        <v>1.7200961538461539</v>
      </c>
      <c r="I386" t="s">
        <v>21</v>
      </c>
      <c r="J386" t="s">
        <v>22</v>
      </c>
      <c r="K386">
        <v>1486706400</v>
      </c>
      <c r="L386">
        <v>1489039200</v>
      </c>
      <c r="M386" s="8">
        <f t="shared" ref="M386:M449" si="18">(((K386/60)/60)/24)+DATE(1970,1,1)</f>
        <v>42776.25</v>
      </c>
      <c r="N386" s="8">
        <f t="shared" ref="N386:N449" si="19">(((L386/60)/60)/24)+DATE(1970,1,1)</f>
        <v>42803.25</v>
      </c>
      <c r="O386" t="b">
        <v>1</v>
      </c>
      <c r="P386" t="b">
        <v>1</v>
      </c>
      <c r="Q386" t="s">
        <v>42</v>
      </c>
      <c r="R386" t="s">
        <v>2040</v>
      </c>
      <c r="S386" t="s">
        <v>2041</v>
      </c>
    </row>
    <row r="387" spans="1:19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4">
        <f t="shared" ref="H387:H450" si="20">E387/D387</f>
        <v>1.4616709511568124</v>
      </c>
      <c r="I387" t="s">
        <v>21</v>
      </c>
      <c r="J387" t="s">
        <v>22</v>
      </c>
      <c r="K387">
        <v>1553835600</v>
      </c>
      <c r="L387">
        <v>1556600400</v>
      </c>
      <c r="M387" s="8">
        <f t="shared" si="18"/>
        <v>43553.208333333328</v>
      </c>
      <c r="N387" s="8">
        <f t="shared" si="19"/>
        <v>43585.208333333328</v>
      </c>
      <c r="O387" t="b">
        <v>0</v>
      </c>
      <c r="P387" t="b">
        <v>0</v>
      </c>
      <c r="Q387" t="s">
        <v>68</v>
      </c>
      <c r="R387" t="s">
        <v>2046</v>
      </c>
      <c r="S387" t="s">
        <v>2047</v>
      </c>
    </row>
    <row r="388" spans="1:19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4">
        <f t="shared" si="20"/>
        <v>0.76423616236162362</v>
      </c>
      <c r="I388" t="s">
        <v>21</v>
      </c>
      <c r="J388" t="s">
        <v>22</v>
      </c>
      <c r="K388">
        <v>1277528400</v>
      </c>
      <c r="L388">
        <v>1278565200</v>
      </c>
      <c r="M388" s="8">
        <f t="shared" si="18"/>
        <v>40355.208333333336</v>
      </c>
      <c r="N388" s="8">
        <f t="shared" si="19"/>
        <v>40367.208333333336</v>
      </c>
      <c r="O388" t="b">
        <v>0</v>
      </c>
      <c r="P388" t="b">
        <v>0</v>
      </c>
      <c r="Q388" t="s">
        <v>33</v>
      </c>
      <c r="R388" t="s">
        <v>2038</v>
      </c>
      <c r="S388" t="s">
        <v>2039</v>
      </c>
    </row>
    <row r="389" spans="1:19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4">
        <f t="shared" si="20"/>
        <v>0.39261467889908258</v>
      </c>
      <c r="I389" t="s">
        <v>21</v>
      </c>
      <c r="J389" t="s">
        <v>22</v>
      </c>
      <c r="K389">
        <v>1339477200</v>
      </c>
      <c r="L389">
        <v>1339909200</v>
      </c>
      <c r="M389" s="8">
        <f t="shared" si="18"/>
        <v>41072.208333333336</v>
      </c>
      <c r="N389" s="8">
        <f t="shared" si="19"/>
        <v>41077.208333333336</v>
      </c>
      <c r="O389" t="b">
        <v>0</v>
      </c>
      <c r="P389" t="b">
        <v>0</v>
      </c>
      <c r="Q389" t="s">
        <v>65</v>
      </c>
      <c r="R389" t="s">
        <v>2036</v>
      </c>
      <c r="S389" t="s">
        <v>2045</v>
      </c>
    </row>
    <row r="390" spans="1:19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4">
        <f t="shared" si="20"/>
        <v>0.11270034843205574</v>
      </c>
      <c r="I390" t="s">
        <v>98</v>
      </c>
      <c r="J390" t="s">
        <v>99</v>
      </c>
      <c r="K390">
        <v>1325656800</v>
      </c>
      <c r="L390">
        <v>1325829600</v>
      </c>
      <c r="M390" s="8">
        <f t="shared" si="18"/>
        <v>40912.25</v>
      </c>
      <c r="N390" s="8">
        <f t="shared" si="19"/>
        <v>40914.25</v>
      </c>
      <c r="O390" t="b">
        <v>0</v>
      </c>
      <c r="P390" t="b">
        <v>0</v>
      </c>
      <c r="Q390" t="s">
        <v>60</v>
      </c>
      <c r="R390" t="s">
        <v>2034</v>
      </c>
      <c r="S390" t="s">
        <v>2044</v>
      </c>
    </row>
    <row r="391" spans="1:19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4">
        <f t="shared" si="20"/>
        <v>1.2211084337349398</v>
      </c>
      <c r="I391" t="s">
        <v>21</v>
      </c>
      <c r="J391" t="s">
        <v>22</v>
      </c>
      <c r="K391">
        <v>1288242000</v>
      </c>
      <c r="L391">
        <v>1290578400</v>
      </c>
      <c r="M391" s="8">
        <f t="shared" si="18"/>
        <v>40479.208333333336</v>
      </c>
      <c r="N391" s="8">
        <f t="shared" si="19"/>
        <v>40506.25</v>
      </c>
      <c r="O391" t="b">
        <v>0</v>
      </c>
      <c r="P391" t="b">
        <v>0</v>
      </c>
      <c r="Q391" t="s">
        <v>33</v>
      </c>
      <c r="R391" t="s">
        <v>2038</v>
      </c>
      <c r="S391" t="s">
        <v>2039</v>
      </c>
    </row>
    <row r="392" spans="1:19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4">
        <f t="shared" si="20"/>
        <v>1.8654166666666667</v>
      </c>
      <c r="I392" t="s">
        <v>21</v>
      </c>
      <c r="J392" t="s">
        <v>22</v>
      </c>
      <c r="K392">
        <v>1379048400</v>
      </c>
      <c r="L392">
        <v>1380344400</v>
      </c>
      <c r="M392" s="8">
        <f t="shared" si="18"/>
        <v>41530.208333333336</v>
      </c>
      <c r="N392" s="8">
        <f t="shared" si="19"/>
        <v>41545.208333333336</v>
      </c>
      <c r="O392" t="b">
        <v>0</v>
      </c>
      <c r="P392" t="b">
        <v>0</v>
      </c>
      <c r="Q392" t="s">
        <v>122</v>
      </c>
      <c r="R392" t="s">
        <v>2053</v>
      </c>
      <c r="S392" t="s">
        <v>2054</v>
      </c>
    </row>
    <row r="393" spans="1:19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4">
        <f t="shared" si="20"/>
        <v>7.27317880794702E-2</v>
      </c>
      <c r="I393" t="s">
        <v>21</v>
      </c>
      <c r="J393" t="s">
        <v>22</v>
      </c>
      <c r="K393">
        <v>1389679200</v>
      </c>
      <c r="L393">
        <v>1389852000</v>
      </c>
      <c r="M393" s="8">
        <f t="shared" si="18"/>
        <v>41653.25</v>
      </c>
      <c r="N393" s="8">
        <f t="shared" si="19"/>
        <v>41655.25</v>
      </c>
      <c r="O393" t="b">
        <v>0</v>
      </c>
      <c r="P393" t="b">
        <v>0</v>
      </c>
      <c r="Q393" t="s">
        <v>68</v>
      </c>
      <c r="R393" t="s">
        <v>2046</v>
      </c>
      <c r="S393" t="s">
        <v>2047</v>
      </c>
    </row>
    <row r="394" spans="1:19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4">
        <f t="shared" si="20"/>
        <v>0.65642371234207963</v>
      </c>
      <c r="I394" t="s">
        <v>21</v>
      </c>
      <c r="J394" t="s">
        <v>22</v>
      </c>
      <c r="K394">
        <v>1294293600</v>
      </c>
      <c r="L394">
        <v>1294466400</v>
      </c>
      <c r="M394" s="8">
        <f t="shared" si="18"/>
        <v>40549.25</v>
      </c>
      <c r="N394" s="8">
        <f t="shared" si="19"/>
        <v>40551.25</v>
      </c>
      <c r="O394" t="b">
        <v>0</v>
      </c>
      <c r="P394" t="b">
        <v>0</v>
      </c>
      <c r="Q394" t="s">
        <v>65</v>
      </c>
      <c r="R394" t="s">
        <v>2036</v>
      </c>
      <c r="S394" t="s">
        <v>2045</v>
      </c>
    </row>
    <row r="395" spans="1:19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4">
        <f t="shared" si="20"/>
        <v>2.2896178343949045</v>
      </c>
      <c r="I395" t="s">
        <v>15</v>
      </c>
      <c r="J395" t="s">
        <v>16</v>
      </c>
      <c r="K395">
        <v>1500267600</v>
      </c>
      <c r="L395">
        <v>1500354000</v>
      </c>
      <c r="M395" s="8">
        <f t="shared" si="18"/>
        <v>42933.208333333328</v>
      </c>
      <c r="N395" s="8">
        <f t="shared" si="19"/>
        <v>42934.208333333328</v>
      </c>
      <c r="O395" t="b">
        <v>0</v>
      </c>
      <c r="P395" t="b">
        <v>0</v>
      </c>
      <c r="Q395" t="s">
        <v>159</v>
      </c>
      <c r="R395" t="s">
        <v>2034</v>
      </c>
      <c r="S395" t="s">
        <v>2057</v>
      </c>
    </row>
    <row r="396" spans="1:19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4">
        <f t="shared" si="20"/>
        <v>4.6937499999999996</v>
      </c>
      <c r="I396" t="s">
        <v>21</v>
      </c>
      <c r="J396" t="s">
        <v>22</v>
      </c>
      <c r="K396">
        <v>1375074000</v>
      </c>
      <c r="L396">
        <v>1375938000</v>
      </c>
      <c r="M396" s="8">
        <f t="shared" si="18"/>
        <v>41484.208333333336</v>
      </c>
      <c r="N396" s="8">
        <f t="shared" si="19"/>
        <v>41494.208333333336</v>
      </c>
      <c r="O396" t="b">
        <v>0</v>
      </c>
      <c r="P396" t="b">
        <v>1</v>
      </c>
      <c r="Q396" t="s">
        <v>42</v>
      </c>
      <c r="R396" t="s">
        <v>2040</v>
      </c>
      <c r="S396" t="s">
        <v>2041</v>
      </c>
    </row>
    <row r="397" spans="1:19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4">
        <f t="shared" si="20"/>
        <v>1.3011267605633803</v>
      </c>
      <c r="I397" t="s">
        <v>21</v>
      </c>
      <c r="J397" t="s">
        <v>22</v>
      </c>
      <c r="K397">
        <v>1323324000</v>
      </c>
      <c r="L397">
        <v>1323410400</v>
      </c>
      <c r="M397" s="8">
        <f t="shared" si="18"/>
        <v>40885.25</v>
      </c>
      <c r="N397" s="8">
        <f t="shared" si="19"/>
        <v>40886.25</v>
      </c>
      <c r="O397" t="b">
        <v>1</v>
      </c>
      <c r="P397" t="b">
        <v>0</v>
      </c>
      <c r="Q397" t="s">
        <v>33</v>
      </c>
      <c r="R397" t="s">
        <v>2038</v>
      </c>
      <c r="S397" t="s">
        <v>2039</v>
      </c>
    </row>
    <row r="398" spans="1:19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4">
        <f t="shared" si="20"/>
        <v>1.6705422993492407</v>
      </c>
      <c r="I398" t="s">
        <v>26</v>
      </c>
      <c r="J398" t="s">
        <v>27</v>
      </c>
      <c r="K398">
        <v>1538715600</v>
      </c>
      <c r="L398">
        <v>1539406800</v>
      </c>
      <c r="M398" s="8">
        <f t="shared" si="18"/>
        <v>43378.208333333328</v>
      </c>
      <c r="N398" s="8">
        <f t="shared" si="19"/>
        <v>43386.208333333328</v>
      </c>
      <c r="O398" t="b">
        <v>0</v>
      </c>
      <c r="P398" t="b">
        <v>0</v>
      </c>
      <c r="Q398" t="s">
        <v>53</v>
      </c>
      <c r="R398" t="s">
        <v>2040</v>
      </c>
      <c r="S398" t="s">
        <v>2043</v>
      </c>
    </row>
    <row r="399" spans="1:19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4">
        <f t="shared" si="20"/>
        <v>1.738641975308642</v>
      </c>
      <c r="I399" t="s">
        <v>21</v>
      </c>
      <c r="J399" t="s">
        <v>22</v>
      </c>
      <c r="K399">
        <v>1369285200</v>
      </c>
      <c r="L399">
        <v>1369803600</v>
      </c>
      <c r="M399" s="8">
        <f t="shared" si="18"/>
        <v>41417.208333333336</v>
      </c>
      <c r="N399" s="8">
        <f t="shared" si="19"/>
        <v>41423.208333333336</v>
      </c>
      <c r="O399" t="b">
        <v>0</v>
      </c>
      <c r="P399" t="b">
        <v>0</v>
      </c>
      <c r="Q399" t="s">
        <v>23</v>
      </c>
      <c r="R399" t="s">
        <v>2034</v>
      </c>
      <c r="S399" t="s">
        <v>2035</v>
      </c>
    </row>
    <row r="400" spans="1:19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4">
        <f t="shared" si="20"/>
        <v>7.1776470588235295</v>
      </c>
      <c r="I400" t="s">
        <v>107</v>
      </c>
      <c r="J400" t="s">
        <v>108</v>
      </c>
      <c r="K400">
        <v>1525755600</v>
      </c>
      <c r="L400">
        <v>1525928400</v>
      </c>
      <c r="M400" s="8">
        <f t="shared" si="18"/>
        <v>43228.208333333328</v>
      </c>
      <c r="N400" s="8">
        <f t="shared" si="19"/>
        <v>43230.208333333328</v>
      </c>
      <c r="O400" t="b">
        <v>0</v>
      </c>
      <c r="P400" t="b">
        <v>1</v>
      </c>
      <c r="Q400" t="s">
        <v>71</v>
      </c>
      <c r="R400" t="s">
        <v>2040</v>
      </c>
      <c r="S400" t="s">
        <v>2048</v>
      </c>
    </row>
    <row r="401" spans="1:19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4">
        <f t="shared" si="20"/>
        <v>0.63850976361767731</v>
      </c>
      <c r="I401" t="s">
        <v>21</v>
      </c>
      <c r="J401" t="s">
        <v>22</v>
      </c>
      <c r="K401">
        <v>1296626400</v>
      </c>
      <c r="L401">
        <v>1297231200</v>
      </c>
      <c r="M401" s="8">
        <f t="shared" si="18"/>
        <v>40576.25</v>
      </c>
      <c r="N401" s="8">
        <f t="shared" si="19"/>
        <v>40583.25</v>
      </c>
      <c r="O401" t="b">
        <v>0</v>
      </c>
      <c r="P401" t="b">
        <v>0</v>
      </c>
      <c r="Q401" t="s">
        <v>60</v>
      </c>
      <c r="R401" t="s">
        <v>2034</v>
      </c>
      <c r="S401" t="s">
        <v>2044</v>
      </c>
    </row>
    <row r="402" spans="1:19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4">
        <f t="shared" si="20"/>
        <v>0.02</v>
      </c>
      <c r="I402" t="s">
        <v>21</v>
      </c>
      <c r="J402" t="s">
        <v>22</v>
      </c>
      <c r="K402">
        <v>1376629200</v>
      </c>
      <c r="L402">
        <v>1378530000</v>
      </c>
      <c r="M402" s="8">
        <f t="shared" si="18"/>
        <v>41502.208333333336</v>
      </c>
      <c r="N402" s="8">
        <f t="shared" si="19"/>
        <v>41524.208333333336</v>
      </c>
      <c r="O402" t="b">
        <v>0</v>
      </c>
      <c r="P402" t="b">
        <v>1</v>
      </c>
      <c r="Q402" t="s">
        <v>122</v>
      </c>
      <c r="R402" t="s">
        <v>2053</v>
      </c>
      <c r="S402" t="s">
        <v>2054</v>
      </c>
    </row>
    <row r="403" spans="1:19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4">
        <f t="shared" si="20"/>
        <v>15.302222222222222</v>
      </c>
      <c r="I403" t="s">
        <v>21</v>
      </c>
      <c r="J403" t="s">
        <v>22</v>
      </c>
      <c r="K403">
        <v>1572152400</v>
      </c>
      <c r="L403">
        <v>1572152400</v>
      </c>
      <c r="M403" s="8">
        <f t="shared" si="18"/>
        <v>43765.208333333328</v>
      </c>
      <c r="N403" s="8">
        <f t="shared" si="19"/>
        <v>43765.208333333328</v>
      </c>
      <c r="O403" t="b">
        <v>0</v>
      </c>
      <c r="P403" t="b">
        <v>0</v>
      </c>
      <c r="Q403" t="s">
        <v>33</v>
      </c>
      <c r="R403" t="s">
        <v>2038</v>
      </c>
      <c r="S403" t="s">
        <v>2039</v>
      </c>
    </row>
    <row r="404" spans="1:19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4">
        <f t="shared" si="20"/>
        <v>0.40356164383561643</v>
      </c>
      <c r="I404" t="s">
        <v>21</v>
      </c>
      <c r="J404" t="s">
        <v>22</v>
      </c>
      <c r="K404">
        <v>1325829600</v>
      </c>
      <c r="L404">
        <v>1329890400</v>
      </c>
      <c r="M404" s="8">
        <f t="shared" si="18"/>
        <v>40914.25</v>
      </c>
      <c r="N404" s="8">
        <f t="shared" si="19"/>
        <v>40961.25</v>
      </c>
      <c r="O404" t="b">
        <v>0</v>
      </c>
      <c r="P404" t="b">
        <v>1</v>
      </c>
      <c r="Q404" t="s">
        <v>100</v>
      </c>
      <c r="R404" t="s">
        <v>2040</v>
      </c>
      <c r="S404" t="s">
        <v>2051</v>
      </c>
    </row>
    <row r="405" spans="1:19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4">
        <f t="shared" si="20"/>
        <v>0.86220633299284988</v>
      </c>
      <c r="I405" t="s">
        <v>15</v>
      </c>
      <c r="J405" t="s">
        <v>16</v>
      </c>
      <c r="K405">
        <v>1273640400</v>
      </c>
      <c r="L405">
        <v>1276750800</v>
      </c>
      <c r="M405" s="8">
        <f t="shared" si="18"/>
        <v>40310.208333333336</v>
      </c>
      <c r="N405" s="8">
        <f t="shared" si="19"/>
        <v>40346.208333333336</v>
      </c>
      <c r="O405" t="b">
        <v>0</v>
      </c>
      <c r="P405" t="b">
        <v>1</v>
      </c>
      <c r="Q405" t="s">
        <v>33</v>
      </c>
      <c r="R405" t="s">
        <v>2038</v>
      </c>
      <c r="S405" t="s">
        <v>2039</v>
      </c>
    </row>
    <row r="406" spans="1:19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4">
        <f t="shared" si="20"/>
        <v>3.1558486707566464</v>
      </c>
      <c r="I406" t="s">
        <v>21</v>
      </c>
      <c r="J406" t="s">
        <v>22</v>
      </c>
      <c r="K406">
        <v>1510639200</v>
      </c>
      <c r="L406">
        <v>1510898400</v>
      </c>
      <c r="M406" s="8">
        <f t="shared" si="18"/>
        <v>43053.25</v>
      </c>
      <c r="N406" s="8">
        <f t="shared" si="19"/>
        <v>43056.25</v>
      </c>
      <c r="O406" t="b">
        <v>0</v>
      </c>
      <c r="P406" t="b">
        <v>0</v>
      </c>
      <c r="Q406" t="s">
        <v>33</v>
      </c>
      <c r="R406" t="s">
        <v>2038</v>
      </c>
      <c r="S406" t="s">
        <v>2039</v>
      </c>
    </row>
    <row r="407" spans="1:19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4">
        <f t="shared" si="20"/>
        <v>0.89618243243243245</v>
      </c>
      <c r="I407" t="s">
        <v>21</v>
      </c>
      <c r="J407" t="s">
        <v>22</v>
      </c>
      <c r="K407">
        <v>1528088400</v>
      </c>
      <c r="L407">
        <v>1532408400</v>
      </c>
      <c r="M407" s="8">
        <f t="shared" si="18"/>
        <v>43255.208333333328</v>
      </c>
      <c r="N407" s="8">
        <f t="shared" si="19"/>
        <v>43305.208333333328</v>
      </c>
      <c r="O407" t="b">
        <v>0</v>
      </c>
      <c r="P407" t="b">
        <v>0</v>
      </c>
      <c r="Q407" t="s">
        <v>33</v>
      </c>
      <c r="R407" t="s">
        <v>2038</v>
      </c>
      <c r="S407" t="s">
        <v>2039</v>
      </c>
    </row>
    <row r="408" spans="1:19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4">
        <f t="shared" si="20"/>
        <v>1.8214503816793892</v>
      </c>
      <c r="I408" t="s">
        <v>21</v>
      </c>
      <c r="J408" t="s">
        <v>22</v>
      </c>
      <c r="K408">
        <v>1359525600</v>
      </c>
      <c r="L408">
        <v>1360562400</v>
      </c>
      <c r="M408" s="8">
        <f t="shared" si="18"/>
        <v>41304.25</v>
      </c>
      <c r="N408" s="8">
        <f t="shared" si="19"/>
        <v>41316.25</v>
      </c>
      <c r="O408" t="b">
        <v>1</v>
      </c>
      <c r="P408" t="b">
        <v>0</v>
      </c>
      <c r="Q408" t="s">
        <v>42</v>
      </c>
      <c r="R408" t="s">
        <v>2040</v>
      </c>
      <c r="S408" t="s">
        <v>2041</v>
      </c>
    </row>
    <row r="409" spans="1:19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4">
        <f t="shared" si="20"/>
        <v>3.5588235294117645</v>
      </c>
      <c r="I409" t="s">
        <v>36</v>
      </c>
      <c r="J409" t="s">
        <v>37</v>
      </c>
      <c r="K409">
        <v>1570942800</v>
      </c>
      <c r="L409">
        <v>1571547600</v>
      </c>
      <c r="M409" s="8">
        <f t="shared" si="18"/>
        <v>43751.208333333328</v>
      </c>
      <c r="N409" s="8">
        <f t="shared" si="19"/>
        <v>43758.208333333328</v>
      </c>
      <c r="O409" t="b">
        <v>0</v>
      </c>
      <c r="P409" t="b">
        <v>0</v>
      </c>
      <c r="Q409" t="s">
        <v>33</v>
      </c>
      <c r="R409" t="s">
        <v>2038</v>
      </c>
      <c r="S409" t="s">
        <v>2039</v>
      </c>
    </row>
    <row r="410" spans="1:19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4">
        <f t="shared" si="20"/>
        <v>1.3183695652173912</v>
      </c>
      <c r="I410" t="s">
        <v>15</v>
      </c>
      <c r="J410" t="s">
        <v>16</v>
      </c>
      <c r="K410">
        <v>1466398800</v>
      </c>
      <c r="L410">
        <v>1468126800</v>
      </c>
      <c r="M410" s="8">
        <f t="shared" si="18"/>
        <v>42541.208333333328</v>
      </c>
      <c r="N410" s="8">
        <f t="shared" si="19"/>
        <v>42561.208333333328</v>
      </c>
      <c r="O410" t="b">
        <v>0</v>
      </c>
      <c r="P410" t="b">
        <v>0</v>
      </c>
      <c r="Q410" t="s">
        <v>42</v>
      </c>
      <c r="R410" t="s">
        <v>2040</v>
      </c>
      <c r="S410" t="s">
        <v>2041</v>
      </c>
    </row>
    <row r="411" spans="1:19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4">
        <f t="shared" si="20"/>
        <v>0.46315634218289087</v>
      </c>
      <c r="I411" t="s">
        <v>21</v>
      </c>
      <c r="J411" t="s">
        <v>22</v>
      </c>
      <c r="K411">
        <v>1492491600</v>
      </c>
      <c r="L411">
        <v>1492837200</v>
      </c>
      <c r="M411" s="8">
        <f t="shared" si="18"/>
        <v>42843.208333333328</v>
      </c>
      <c r="N411" s="8">
        <f t="shared" si="19"/>
        <v>42847.208333333328</v>
      </c>
      <c r="O411" t="b">
        <v>0</v>
      </c>
      <c r="P411" t="b">
        <v>0</v>
      </c>
      <c r="Q411" t="s">
        <v>23</v>
      </c>
      <c r="R411" t="s">
        <v>2034</v>
      </c>
      <c r="S411" t="s">
        <v>2035</v>
      </c>
    </row>
    <row r="412" spans="1:19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4">
        <f t="shared" si="20"/>
        <v>0.36132726089785294</v>
      </c>
      <c r="I412" t="s">
        <v>21</v>
      </c>
      <c r="J412" t="s">
        <v>22</v>
      </c>
      <c r="K412">
        <v>1430197200</v>
      </c>
      <c r="L412">
        <v>1430197200</v>
      </c>
      <c r="M412" s="8">
        <f t="shared" si="18"/>
        <v>42122.208333333328</v>
      </c>
      <c r="N412" s="8">
        <f t="shared" si="19"/>
        <v>42122.208333333328</v>
      </c>
      <c r="O412" t="b">
        <v>0</v>
      </c>
      <c r="P412" t="b">
        <v>0</v>
      </c>
      <c r="Q412" t="s">
        <v>292</v>
      </c>
      <c r="R412" t="s">
        <v>2049</v>
      </c>
      <c r="S412" t="s">
        <v>2060</v>
      </c>
    </row>
    <row r="413" spans="1:19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4">
        <f t="shared" si="20"/>
        <v>1.0462820512820512</v>
      </c>
      <c r="I413" t="s">
        <v>21</v>
      </c>
      <c r="J413" t="s">
        <v>22</v>
      </c>
      <c r="K413">
        <v>1496034000</v>
      </c>
      <c r="L413">
        <v>1496206800</v>
      </c>
      <c r="M413" s="8">
        <f t="shared" si="18"/>
        <v>42884.208333333328</v>
      </c>
      <c r="N413" s="8">
        <f t="shared" si="19"/>
        <v>42886.208333333328</v>
      </c>
      <c r="O413" t="b">
        <v>0</v>
      </c>
      <c r="P413" t="b">
        <v>0</v>
      </c>
      <c r="Q413" t="s">
        <v>33</v>
      </c>
      <c r="R413" t="s">
        <v>2038</v>
      </c>
      <c r="S413" t="s">
        <v>2039</v>
      </c>
    </row>
    <row r="414" spans="1:19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4">
        <f t="shared" si="20"/>
        <v>6.6885714285714286</v>
      </c>
      <c r="I414" t="s">
        <v>21</v>
      </c>
      <c r="J414" t="s">
        <v>22</v>
      </c>
      <c r="K414">
        <v>1388728800</v>
      </c>
      <c r="L414">
        <v>1389592800</v>
      </c>
      <c r="M414" s="8">
        <f t="shared" si="18"/>
        <v>41642.25</v>
      </c>
      <c r="N414" s="8">
        <f t="shared" si="19"/>
        <v>41652.25</v>
      </c>
      <c r="O414" t="b">
        <v>0</v>
      </c>
      <c r="P414" t="b">
        <v>0</v>
      </c>
      <c r="Q414" t="s">
        <v>119</v>
      </c>
      <c r="R414" t="s">
        <v>2046</v>
      </c>
      <c r="S414" t="s">
        <v>2052</v>
      </c>
    </row>
    <row r="415" spans="1:19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4">
        <f t="shared" si="20"/>
        <v>0.62072823218997364</v>
      </c>
      <c r="I415" t="s">
        <v>21</v>
      </c>
      <c r="J415" t="s">
        <v>22</v>
      </c>
      <c r="K415">
        <v>1543298400</v>
      </c>
      <c r="L415">
        <v>1545631200</v>
      </c>
      <c r="M415" s="8">
        <f t="shared" si="18"/>
        <v>43431.25</v>
      </c>
      <c r="N415" s="8">
        <f t="shared" si="19"/>
        <v>43458.25</v>
      </c>
      <c r="O415" t="b">
        <v>0</v>
      </c>
      <c r="P415" t="b">
        <v>0</v>
      </c>
      <c r="Q415" t="s">
        <v>71</v>
      </c>
      <c r="R415" t="s">
        <v>2040</v>
      </c>
      <c r="S415" t="s">
        <v>2048</v>
      </c>
    </row>
    <row r="416" spans="1:19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4">
        <f t="shared" si="20"/>
        <v>0.84699787460148779</v>
      </c>
      <c r="I416" t="s">
        <v>21</v>
      </c>
      <c r="J416" t="s">
        <v>22</v>
      </c>
      <c r="K416">
        <v>1271739600</v>
      </c>
      <c r="L416">
        <v>1272430800</v>
      </c>
      <c r="M416" s="8">
        <f t="shared" si="18"/>
        <v>40288.208333333336</v>
      </c>
      <c r="N416" s="8">
        <f t="shared" si="19"/>
        <v>40296.208333333336</v>
      </c>
      <c r="O416" t="b">
        <v>0</v>
      </c>
      <c r="P416" t="b">
        <v>1</v>
      </c>
      <c r="Q416" t="s">
        <v>17</v>
      </c>
      <c r="R416" t="s">
        <v>2032</v>
      </c>
      <c r="S416" t="s">
        <v>2033</v>
      </c>
    </row>
    <row r="417" spans="1:19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4">
        <f t="shared" si="20"/>
        <v>0.11059030837004405</v>
      </c>
      <c r="I417" t="s">
        <v>21</v>
      </c>
      <c r="J417" t="s">
        <v>22</v>
      </c>
      <c r="K417">
        <v>1326434400</v>
      </c>
      <c r="L417">
        <v>1327903200</v>
      </c>
      <c r="M417" s="8">
        <f t="shared" si="18"/>
        <v>40921.25</v>
      </c>
      <c r="N417" s="8">
        <f t="shared" si="19"/>
        <v>40938.25</v>
      </c>
      <c r="O417" t="b">
        <v>0</v>
      </c>
      <c r="P417" t="b">
        <v>0</v>
      </c>
      <c r="Q417" t="s">
        <v>33</v>
      </c>
      <c r="R417" t="s">
        <v>2038</v>
      </c>
      <c r="S417" t="s">
        <v>2039</v>
      </c>
    </row>
    <row r="418" spans="1:19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4">
        <f t="shared" si="20"/>
        <v>0.43838781575037145</v>
      </c>
      <c r="I418" t="s">
        <v>21</v>
      </c>
      <c r="J418" t="s">
        <v>22</v>
      </c>
      <c r="K418">
        <v>1295244000</v>
      </c>
      <c r="L418">
        <v>1296021600</v>
      </c>
      <c r="M418" s="8">
        <f t="shared" si="18"/>
        <v>40560.25</v>
      </c>
      <c r="N418" s="8">
        <f t="shared" si="19"/>
        <v>40569.25</v>
      </c>
      <c r="O418" t="b">
        <v>0</v>
      </c>
      <c r="P418" t="b">
        <v>1</v>
      </c>
      <c r="Q418" t="s">
        <v>42</v>
      </c>
      <c r="R418" t="s">
        <v>2040</v>
      </c>
      <c r="S418" t="s">
        <v>2041</v>
      </c>
    </row>
    <row r="419" spans="1:19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4">
        <f t="shared" si="20"/>
        <v>0.55470588235294116</v>
      </c>
      <c r="I419" t="s">
        <v>21</v>
      </c>
      <c r="J419" t="s">
        <v>22</v>
      </c>
      <c r="K419">
        <v>1541221200</v>
      </c>
      <c r="L419">
        <v>1543298400</v>
      </c>
      <c r="M419" s="8">
        <f t="shared" si="18"/>
        <v>43407.208333333328</v>
      </c>
      <c r="N419" s="8">
        <f t="shared" si="19"/>
        <v>43431.25</v>
      </c>
      <c r="O419" t="b">
        <v>0</v>
      </c>
      <c r="P419" t="b">
        <v>0</v>
      </c>
      <c r="Q419" t="s">
        <v>33</v>
      </c>
      <c r="R419" t="s">
        <v>2038</v>
      </c>
      <c r="S419" t="s">
        <v>2039</v>
      </c>
    </row>
    <row r="420" spans="1:19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4">
        <f t="shared" si="20"/>
        <v>0.57399511301160655</v>
      </c>
      <c r="I420" t="s">
        <v>15</v>
      </c>
      <c r="J420" t="s">
        <v>16</v>
      </c>
      <c r="K420">
        <v>1336280400</v>
      </c>
      <c r="L420">
        <v>1336366800</v>
      </c>
      <c r="M420" s="8">
        <f t="shared" si="18"/>
        <v>41035.208333333336</v>
      </c>
      <c r="N420" s="8">
        <f t="shared" si="19"/>
        <v>41036.208333333336</v>
      </c>
      <c r="O420" t="b">
        <v>0</v>
      </c>
      <c r="P420" t="b">
        <v>0</v>
      </c>
      <c r="Q420" t="s">
        <v>42</v>
      </c>
      <c r="R420" t="s">
        <v>2040</v>
      </c>
      <c r="S420" t="s">
        <v>2041</v>
      </c>
    </row>
    <row r="421" spans="1:19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4">
        <f t="shared" si="20"/>
        <v>1.2343497363796134</v>
      </c>
      <c r="I421" t="s">
        <v>21</v>
      </c>
      <c r="J421" t="s">
        <v>22</v>
      </c>
      <c r="K421">
        <v>1324533600</v>
      </c>
      <c r="L421">
        <v>1325052000</v>
      </c>
      <c r="M421" s="8">
        <f t="shared" si="18"/>
        <v>40899.25</v>
      </c>
      <c r="N421" s="8">
        <f t="shared" si="19"/>
        <v>40905.25</v>
      </c>
      <c r="O421" t="b">
        <v>0</v>
      </c>
      <c r="P421" t="b">
        <v>0</v>
      </c>
      <c r="Q421" t="s">
        <v>28</v>
      </c>
      <c r="R421" t="s">
        <v>2036</v>
      </c>
      <c r="S421" t="s">
        <v>2037</v>
      </c>
    </row>
    <row r="422" spans="1:19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4">
        <f t="shared" si="20"/>
        <v>1.2846</v>
      </c>
      <c r="I422" t="s">
        <v>21</v>
      </c>
      <c r="J422" t="s">
        <v>22</v>
      </c>
      <c r="K422">
        <v>1498366800</v>
      </c>
      <c r="L422">
        <v>1499576400</v>
      </c>
      <c r="M422" s="8">
        <f t="shared" si="18"/>
        <v>42911.208333333328</v>
      </c>
      <c r="N422" s="8">
        <f t="shared" si="19"/>
        <v>42925.208333333328</v>
      </c>
      <c r="O422" t="b">
        <v>0</v>
      </c>
      <c r="P422" t="b">
        <v>0</v>
      </c>
      <c r="Q422" t="s">
        <v>33</v>
      </c>
      <c r="R422" t="s">
        <v>2038</v>
      </c>
      <c r="S422" t="s">
        <v>2039</v>
      </c>
    </row>
    <row r="423" spans="1:19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4">
        <f t="shared" si="20"/>
        <v>0.63989361702127656</v>
      </c>
      <c r="I423" t="s">
        <v>21</v>
      </c>
      <c r="J423" t="s">
        <v>22</v>
      </c>
      <c r="K423">
        <v>1498712400</v>
      </c>
      <c r="L423">
        <v>1501304400</v>
      </c>
      <c r="M423" s="8">
        <f t="shared" si="18"/>
        <v>42915.208333333328</v>
      </c>
      <c r="N423" s="8">
        <f t="shared" si="19"/>
        <v>42945.208333333328</v>
      </c>
      <c r="O423" t="b">
        <v>0</v>
      </c>
      <c r="P423" t="b">
        <v>1</v>
      </c>
      <c r="Q423" t="s">
        <v>65</v>
      </c>
      <c r="R423" t="s">
        <v>2036</v>
      </c>
      <c r="S423" t="s">
        <v>2045</v>
      </c>
    </row>
    <row r="424" spans="1:19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4">
        <f t="shared" si="20"/>
        <v>1.2729885057471264</v>
      </c>
      <c r="I424" t="s">
        <v>21</v>
      </c>
      <c r="J424" t="s">
        <v>22</v>
      </c>
      <c r="K424">
        <v>1271480400</v>
      </c>
      <c r="L424">
        <v>1273208400</v>
      </c>
      <c r="M424" s="8">
        <f t="shared" si="18"/>
        <v>40285.208333333336</v>
      </c>
      <c r="N424" s="8">
        <f t="shared" si="19"/>
        <v>40305.208333333336</v>
      </c>
      <c r="O424" t="b">
        <v>0</v>
      </c>
      <c r="P424" t="b">
        <v>1</v>
      </c>
      <c r="Q424" t="s">
        <v>33</v>
      </c>
      <c r="R424" t="s">
        <v>2038</v>
      </c>
      <c r="S424" t="s">
        <v>2039</v>
      </c>
    </row>
    <row r="425" spans="1:19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4">
        <f t="shared" si="20"/>
        <v>0.10638024357239513</v>
      </c>
      <c r="I425" t="s">
        <v>21</v>
      </c>
      <c r="J425" t="s">
        <v>22</v>
      </c>
      <c r="K425">
        <v>1316667600</v>
      </c>
      <c r="L425">
        <v>1316840400</v>
      </c>
      <c r="M425" s="8">
        <f t="shared" si="18"/>
        <v>40808.208333333336</v>
      </c>
      <c r="N425" s="8">
        <f t="shared" si="19"/>
        <v>40810.208333333336</v>
      </c>
      <c r="O425" t="b">
        <v>0</v>
      </c>
      <c r="P425" t="b">
        <v>1</v>
      </c>
      <c r="Q425" t="s">
        <v>17</v>
      </c>
      <c r="R425" t="s">
        <v>2032</v>
      </c>
      <c r="S425" t="s">
        <v>2033</v>
      </c>
    </row>
    <row r="426" spans="1:19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4">
        <f t="shared" si="20"/>
        <v>0.40470588235294119</v>
      </c>
      <c r="I426" t="s">
        <v>21</v>
      </c>
      <c r="J426" t="s">
        <v>22</v>
      </c>
      <c r="K426">
        <v>1524027600</v>
      </c>
      <c r="L426">
        <v>1524546000</v>
      </c>
      <c r="M426" s="8">
        <f t="shared" si="18"/>
        <v>43208.208333333328</v>
      </c>
      <c r="N426" s="8">
        <f t="shared" si="19"/>
        <v>43214.208333333328</v>
      </c>
      <c r="O426" t="b">
        <v>0</v>
      </c>
      <c r="P426" t="b">
        <v>0</v>
      </c>
      <c r="Q426" t="s">
        <v>60</v>
      </c>
      <c r="R426" t="s">
        <v>2034</v>
      </c>
      <c r="S426" t="s">
        <v>2044</v>
      </c>
    </row>
    <row r="427" spans="1:19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4">
        <f t="shared" si="20"/>
        <v>2.8766666666666665</v>
      </c>
      <c r="I427" t="s">
        <v>21</v>
      </c>
      <c r="J427" t="s">
        <v>22</v>
      </c>
      <c r="K427">
        <v>1438059600</v>
      </c>
      <c r="L427">
        <v>1438578000</v>
      </c>
      <c r="M427" s="8">
        <f t="shared" si="18"/>
        <v>42213.208333333328</v>
      </c>
      <c r="N427" s="8">
        <f t="shared" si="19"/>
        <v>42219.208333333328</v>
      </c>
      <c r="O427" t="b">
        <v>0</v>
      </c>
      <c r="P427" t="b">
        <v>0</v>
      </c>
      <c r="Q427" t="s">
        <v>122</v>
      </c>
      <c r="R427" t="s">
        <v>2053</v>
      </c>
      <c r="S427" t="s">
        <v>2054</v>
      </c>
    </row>
    <row r="428" spans="1:19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4">
        <f t="shared" si="20"/>
        <v>5.7294444444444448</v>
      </c>
      <c r="I428" t="s">
        <v>21</v>
      </c>
      <c r="J428" t="s">
        <v>22</v>
      </c>
      <c r="K428">
        <v>1361944800</v>
      </c>
      <c r="L428">
        <v>1362549600</v>
      </c>
      <c r="M428" s="8">
        <f t="shared" si="18"/>
        <v>41332.25</v>
      </c>
      <c r="N428" s="8">
        <f t="shared" si="19"/>
        <v>41339.25</v>
      </c>
      <c r="O428" t="b">
        <v>0</v>
      </c>
      <c r="P428" t="b">
        <v>0</v>
      </c>
      <c r="Q428" t="s">
        <v>33</v>
      </c>
      <c r="R428" t="s">
        <v>2038</v>
      </c>
      <c r="S428" t="s">
        <v>2039</v>
      </c>
    </row>
    <row r="429" spans="1:19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4">
        <f t="shared" si="20"/>
        <v>1.1290429799426933</v>
      </c>
      <c r="I429" t="s">
        <v>21</v>
      </c>
      <c r="J429" t="s">
        <v>22</v>
      </c>
      <c r="K429">
        <v>1410584400</v>
      </c>
      <c r="L429">
        <v>1413349200</v>
      </c>
      <c r="M429" s="8">
        <f t="shared" si="18"/>
        <v>41895.208333333336</v>
      </c>
      <c r="N429" s="8">
        <f t="shared" si="19"/>
        <v>41927.208333333336</v>
      </c>
      <c r="O429" t="b">
        <v>0</v>
      </c>
      <c r="P429" t="b">
        <v>1</v>
      </c>
      <c r="Q429" t="s">
        <v>33</v>
      </c>
      <c r="R429" t="s">
        <v>2038</v>
      </c>
      <c r="S429" t="s">
        <v>2039</v>
      </c>
    </row>
    <row r="430" spans="1:19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4">
        <f t="shared" si="20"/>
        <v>0.46387573964497042</v>
      </c>
      <c r="I430" t="s">
        <v>21</v>
      </c>
      <c r="J430" t="s">
        <v>22</v>
      </c>
      <c r="K430">
        <v>1297404000</v>
      </c>
      <c r="L430">
        <v>1298008800</v>
      </c>
      <c r="M430" s="8">
        <f t="shared" si="18"/>
        <v>40585.25</v>
      </c>
      <c r="N430" s="8">
        <f t="shared" si="19"/>
        <v>40592.25</v>
      </c>
      <c r="O430" t="b">
        <v>0</v>
      </c>
      <c r="P430" t="b">
        <v>0</v>
      </c>
      <c r="Q430" t="s">
        <v>71</v>
      </c>
      <c r="R430" t="s">
        <v>2040</v>
      </c>
      <c r="S430" t="s">
        <v>2048</v>
      </c>
    </row>
    <row r="431" spans="1:19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4">
        <f t="shared" si="20"/>
        <v>0.90675916230366493</v>
      </c>
      <c r="I431" t="s">
        <v>21</v>
      </c>
      <c r="J431" t="s">
        <v>22</v>
      </c>
      <c r="K431">
        <v>1392012000</v>
      </c>
      <c r="L431">
        <v>1394427600</v>
      </c>
      <c r="M431" s="8">
        <f t="shared" si="18"/>
        <v>41680.25</v>
      </c>
      <c r="N431" s="8">
        <f t="shared" si="19"/>
        <v>41708.208333333336</v>
      </c>
      <c r="O431" t="b">
        <v>0</v>
      </c>
      <c r="P431" t="b">
        <v>1</v>
      </c>
      <c r="Q431" t="s">
        <v>122</v>
      </c>
      <c r="R431" t="s">
        <v>2053</v>
      </c>
      <c r="S431" t="s">
        <v>2054</v>
      </c>
    </row>
    <row r="432" spans="1:19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4">
        <f t="shared" si="20"/>
        <v>0.67740740740740746</v>
      </c>
      <c r="I432" t="s">
        <v>21</v>
      </c>
      <c r="J432" t="s">
        <v>22</v>
      </c>
      <c r="K432">
        <v>1569733200</v>
      </c>
      <c r="L432">
        <v>1572670800</v>
      </c>
      <c r="M432" s="8">
        <f t="shared" si="18"/>
        <v>43737.208333333328</v>
      </c>
      <c r="N432" s="8">
        <f t="shared" si="19"/>
        <v>43771.208333333328</v>
      </c>
      <c r="O432" t="b">
        <v>0</v>
      </c>
      <c r="P432" t="b">
        <v>0</v>
      </c>
      <c r="Q432" t="s">
        <v>33</v>
      </c>
      <c r="R432" t="s">
        <v>2038</v>
      </c>
      <c r="S432" t="s">
        <v>2039</v>
      </c>
    </row>
    <row r="433" spans="1:19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4">
        <f t="shared" si="20"/>
        <v>1.9249019607843136</v>
      </c>
      <c r="I433" t="s">
        <v>21</v>
      </c>
      <c r="J433" t="s">
        <v>22</v>
      </c>
      <c r="K433">
        <v>1529643600</v>
      </c>
      <c r="L433">
        <v>1531112400</v>
      </c>
      <c r="M433" s="8">
        <f t="shared" si="18"/>
        <v>43273.208333333328</v>
      </c>
      <c r="N433" s="8">
        <f t="shared" si="19"/>
        <v>43290.208333333328</v>
      </c>
      <c r="O433" t="b">
        <v>1</v>
      </c>
      <c r="P433" t="b">
        <v>0</v>
      </c>
      <c r="Q433" t="s">
        <v>33</v>
      </c>
      <c r="R433" t="s">
        <v>2038</v>
      </c>
      <c r="S433" t="s">
        <v>2039</v>
      </c>
    </row>
    <row r="434" spans="1:19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4">
        <f t="shared" si="20"/>
        <v>0.82714285714285718</v>
      </c>
      <c r="I434" t="s">
        <v>21</v>
      </c>
      <c r="J434" t="s">
        <v>22</v>
      </c>
      <c r="K434">
        <v>1399006800</v>
      </c>
      <c r="L434">
        <v>1400734800</v>
      </c>
      <c r="M434" s="8">
        <f t="shared" si="18"/>
        <v>41761.208333333336</v>
      </c>
      <c r="N434" s="8">
        <f t="shared" si="19"/>
        <v>41781.208333333336</v>
      </c>
      <c r="O434" t="b">
        <v>0</v>
      </c>
      <c r="P434" t="b">
        <v>0</v>
      </c>
      <c r="Q434" t="s">
        <v>33</v>
      </c>
      <c r="R434" t="s">
        <v>2038</v>
      </c>
      <c r="S434" t="s">
        <v>2039</v>
      </c>
    </row>
    <row r="435" spans="1:19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4">
        <f t="shared" si="20"/>
        <v>0.54163920922570019</v>
      </c>
      <c r="I435" t="s">
        <v>21</v>
      </c>
      <c r="J435" t="s">
        <v>22</v>
      </c>
      <c r="K435">
        <v>1385359200</v>
      </c>
      <c r="L435">
        <v>1386741600</v>
      </c>
      <c r="M435" s="8">
        <f t="shared" si="18"/>
        <v>41603.25</v>
      </c>
      <c r="N435" s="8">
        <f t="shared" si="19"/>
        <v>41619.25</v>
      </c>
      <c r="O435" t="b">
        <v>0</v>
      </c>
      <c r="P435" t="b">
        <v>1</v>
      </c>
      <c r="Q435" t="s">
        <v>42</v>
      </c>
      <c r="R435" t="s">
        <v>2040</v>
      </c>
      <c r="S435" t="s">
        <v>2041</v>
      </c>
    </row>
    <row r="436" spans="1:19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4">
        <f t="shared" si="20"/>
        <v>0.16722222222222222</v>
      </c>
      <c r="I436" t="s">
        <v>15</v>
      </c>
      <c r="J436" t="s">
        <v>16</v>
      </c>
      <c r="K436">
        <v>1480572000</v>
      </c>
      <c r="L436">
        <v>1481781600</v>
      </c>
      <c r="M436" s="8">
        <f t="shared" si="18"/>
        <v>42705.25</v>
      </c>
      <c r="N436" s="8">
        <f t="shared" si="19"/>
        <v>42719.25</v>
      </c>
      <c r="O436" t="b">
        <v>1</v>
      </c>
      <c r="P436" t="b">
        <v>0</v>
      </c>
      <c r="Q436" t="s">
        <v>33</v>
      </c>
      <c r="R436" t="s">
        <v>2038</v>
      </c>
      <c r="S436" t="s">
        <v>2039</v>
      </c>
    </row>
    <row r="437" spans="1:19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4">
        <f t="shared" si="20"/>
        <v>1.168766404199475</v>
      </c>
      <c r="I437" t="s">
        <v>107</v>
      </c>
      <c r="J437" t="s">
        <v>108</v>
      </c>
      <c r="K437">
        <v>1418623200</v>
      </c>
      <c r="L437">
        <v>1419660000</v>
      </c>
      <c r="M437" s="8">
        <f t="shared" si="18"/>
        <v>41988.25</v>
      </c>
      <c r="N437" s="8">
        <f t="shared" si="19"/>
        <v>42000.25</v>
      </c>
      <c r="O437" t="b">
        <v>0</v>
      </c>
      <c r="P437" t="b">
        <v>1</v>
      </c>
      <c r="Q437" t="s">
        <v>33</v>
      </c>
      <c r="R437" t="s">
        <v>2038</v>
      </c>
      <c r="S437" t="s">
        <v>2039</v>
      </c>
    </row>
    <row r="438" spans="1:19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4">
        <f t="shared" si="20"/>
        <v>10.521538461538462</v>
      </c>
      <c r="I438" t="s">
        <v>21</v>
      </c>
      <c r="J438" t="s">
        <v>22</v>
      </c>
      <c r="K438">
        <v>1555736400</v>
      </c>
      <c r="L438">
        <v>1555822800</v>
      </c>
      <c r="M438" s="8">
        <f t="shared" si="18"/>
        <v>43575.208333333328</v>
      </c>
      <c r="N438" s="8">
        <f t="shared" si="19"/>
        <v>43576.208333333328</v>
      </c>
      <c r="O438" t="b">
        <v>0</v>
      </c>
      <c r="P438" t="b">
        <v>0</v>
      </c>
      <c r="Q438" t="s">
        <v>159</v>
      </c>
      <c r="R438" t="s">
        <v>2034</v>
      </c>
      <c r="S438" t="s">
        <v>2057</v>
      </c>
    </row>
    <row r="439" spans="1:19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4">
        <f t="shared" si="20"/>
        <v>1.2307407407407407</v>
      </c>
      <c r="I439" t="s">
        <v>21</v>
      </c>
      <c r="J439" t="s">
        <v>22</v>
      </c>
      <c r="K439">
        <v>1442120400</v>
      </c>
      <c r="L439">
        <v>1442379600</v>
      </c>
      <c r="M439" s="8">
        <f t="shared" si="18"/>
        <v>42260.208333333328</v>
      </c>
      <c r="N439" s="8">
        <f t="shared" si="19"/>
        <v>42263.208333333328</v>
      </c>
      <c r="O439" t="b">
        <v>0</v>
      </c>
      <c r="P439" t="b">
        <v>1</v>
      </c>
      <c r="Q439" t="s">
        <v>71</v>
      </c>
      <c r="R439" t="s">
        <v>2040</v>
      </c>
      <c r="S439" t="s">
        <v>2048</v>
      </c>
    </row>
    <row r="440" spans="1:19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4">
        <f t="shared" si="20"/>
        <v>1.7863855421686747</v>
      </c>
      <c r="I440" t="s">
        <v>21</v>
      </c>
      <c r="J440" t="s">
        <v>22</v>
      </c>
      <c r="K440">
        <v>1362376800</v>
      </c>
      <c r="L440">
        <v>1364965200</v>
      </c>
      <c r="M440" s="8">
        <f t="shared" si="18"/>
        <v>41337.25</v>
      </c>
      <c r="N440" s="8">
        <f t="shared" si="19"/>
        <v>41367.208333333336</v>
      </c>
      <c r="O440" t="b">
        <v>0</v>
      </c>
      <c r="P440" t="b">
        <v>0</v>
      </c>
      <c r="Q440" t="s">
        <v>33</v>
      </c>
      <c r="R440" t="s">
        <v>2038</v>
      </c>
      <c r="S440" t="s">
        <v>2039</v>
      </c>
    </row>
    <row r="441" spans="1:19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4">
        <f t="shared" si="20"/>
        <v>3.5528169014084505</v>
      </c>
      <c r="I441" t="s">
        <v>21</v>
      </c>
      <c r="J441" t="s">
        <v>22</v>
      </c>
      <c r="K441">
        <v>1478408400</v>
      </c>
      <c r="L441">
        <v>1479016800</v>
      </c>
      <c r="M441" s="8">
        <f t="shared" si="18"/>
        <v>42680.208333333328</v>
      </c>
      <c r="N441" s="8">
        <f t="shared" si="19"/>
        <v>42687.25</v>
      </c>
      <c r="O441" t="b">
        <v>0</v>
      </c>
      <c r="P441" t="b">
        <v>0</v>
      </c>
      <c r="Q441" t="s">
        <v>474</v>
      </c>
      <c r="R441" t="s">
        <v>2040</v>
      </c>
      <c r="S441" t="s">
        <v>2062</v>
      </c>
    </row>
    <row r="442" spans="1:19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4">
        <f t="shared" si="20"/>
        <v>1.6190634146341463</v>
      </c>
      <c r="I442" t="s">
        <v>21</v>
      </c>
      <c r="J442" t="s">
        <v>22</v>
      </c>
      <c r="K442">
        <v>1498798800</v>
      </c>
      <c r="L442">
        <v>1499662800</v>
      </c>
      <c r="M442" s="8">
        <f t="shared" si="18"/>
        <v>42916.208333333328</v>
      </c>
      <c r="N442" s="8">
        <f t="shared" si="19"/>
        <v>42926.208333333328</v>
      </c>
      <c r="O442" t="b">
        <v>0</v>
      </c>
      <c r="P442" t="b">
        <v>0</v>
      </c>
      <c r="Q442" t="s">
        <v>269</v>
      </c>
      <c r="R442" t="s">
        <v>2040</v>
      </c>
      <c r="S442" t="s">
        <v>2059</v>
      </c>
    </row>
    <row r="443" spans="1:19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4">
        <f t="shared" si="20"/>
        <v>0.24914285714285714</v>
      </c>
      <c r="I443" t="s">
        <v>21</v>
      </c>
      <c r="J443" t="s">
        <v>22</v>
      </c>
      <c r="K443">
        <v>1335416400</v>
      </c>
      <c r="L443">
        <v>1337835600</v>
      </c>
      <c r="M443" s="8">
        <f t="shared" si="18"/>
        <v>41025.208333333336</v>
      </c>
      <c r="N443" s="8">
        <f t="shared" si="19"/>
        <v>41053.208333333336</v>
      </c>
      <c r="O443" t="b">
        <v>0</v>
      </c>
      <c r="P443" t="b">
        <v>0</v>
      </c>
      <c r="Q443" t="s">
        <v>65</v>
      </c>
      <c r="R443" t="s">
        <v>2036</v>
      </c>
      <c r="S443" t="s">
        <v>2045</v>
      </c>
    </row>
    <row r="444" spans="1:19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4">
        <f t="shared" si="20"/>
        <v>1.9872222222222222</v>
      </c>
      <c r="I444" t="s">
        <v>107</v>
      </c>
      <c r="J444" t="s">
        <v>108</v>
      </c>
      <c r="K444">
        <v>1504328400</v>
      </c>
      <c r="L444">
        <v>1505710800</v>
      </c>
      <c r="M444" s="8">
        <f t="shared" si="18"/>
        <v>42980.208333333328</v>
      </c>
      <c r="N444" s="8">
        <f t="shared" si="19"/>
        <v>42996.208333333328</v>
      </c>
      <c r="O444" t="b">
        <v>0</v>
      </c>
      <c r="P444" t="b">
        <v>0</v>
      </c>
      <c r="Q444" t="s">
        <v>33</v>
      </c>
      <c r="R444" t="s">
        <v>2038</v>
      </c>
      <c r="S444" t="s">
        <v>2039</v>
      </c>
    </row>
    <row r="445" spans="1:19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4">
        <f t="shared" si="20"/>
        <v>0.34752688172043011</v>
      </c>
      <c r="I445" t="s">
        <v>21</v>
      </c>
      <c r="J445" t="s">
        <v>22</v>
      </c>
      <c r="K445">
        <v>1285822800</v>
      </c>
      <c r="L445">
        <v>1287464400</v>
      </c>
      <c r="M445" s="8">
        <f t="shared" si="18"/>
        <v>40451.208333333336</v>
      </c>
      <c r="N445" s="8">
        <f t="shared" si="19"/>
        <v>40470.208333333336</v>
      </c>
      <c r="O445" t="b">
        <v>0</v>
      </c>
      <c r="P445" t="b">
        <v>0</v>
      </c>
      <c r="Q445" t="s">
        <v>33</v>
      </c>
      <c r="R445" t="s">
        <v>2038</v>
      </c>
      <c r="S445" t="s">
        <v>2039</v>
      </c>
    </row>
    <row r="446" spans="1:19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4">
        <f t="shared" si="20"/>
        <v>1.7641935483870967</v>
      </c>
      <c r="I446" t="s">
        <v>21</v>
      </c>
      <c r="J446" t="s">
        <v>22</v>
      </c>
      <c r="K446">
        <v>1311483600</v>
      </c>
      <c r="L446">
        <v>1311656400</v>
      </c>
      <c r="M446" s="8">
        <f t="shared" si="18"/>
        <v>40748.208333333336</v>
      </c>
      <c r="N446" s="8">
        <f t="shared" si="19"/>
        <v>40750.208333333336</v>
      </c>
      <c r="O446" t="b">
        <v>0</v>
      </c>
      <c r="P446" t="b">
        <v>1</v>
      </c>
      <c r="Q446" t="s">
        <v>60</v>
      </c>
      <c r="R446" t="s">
        <v>2034</v>
      </c>
      <c r="S446" t="s">
        <v>2044</v>
      </c>
    </row>
    <row r="447" spans="1:19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4">
        <f t="shared" si="20"/>
        <v>5.1138095238095236</v>
      </c>
      <c r="I447" t="s">
        <v>21</v>
      </c>
      <c r="J447" t="s">
        <v>22</v>
      </c>
      <c r="K447">
        <v>1291356000</v>
      </c>
      <c r="L447">
        <v>1293170400</v>
      </c>
      <c r="M447" s="8">
        <f t="shared" si="18"/>
        <v>40515.25</v>
      </c>
      <c r="N447" s="8">
        <f t="shared" si="19"/>
        <v>40536.25</v>
      </c>
      <c r="O447" t="b">
        <v>0</v>
      </c>
      <c r="P447" t="b">
        <v>1</v>
      </c>
      <c r="Q447" t="s">
        <v>33</v>
      </c>
      <c r="R447" t="s">
        <v>2038</v>
      </c>
      <c r="S447" t="s">
        <v>2039</v>
      </c>
    </row>
    <row r="448" spans="1:19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4">
        <f t="shared" si="20"/>
        <v>0.82044117647058823</v>
      </c>
      <c r="I448" t="s">
        <v>21</v>
      </c>
      <c r="J448" t="s">
        <v>22</v>
      </c>
      <c r="K448">
        <v>1355810400</v>
      </c>
      <c r="L448">
        <v>1355983200</v>
      </c>
      <c r="M448" s="8">
        <f t="shared" si="18"/>
        <v>41261.25</v>
      </c>
      <c r="N448" s="8">
        <f t="shared" si="19"/>
        <v>41263.25</v>
      </c>
      <c r="O448" t="b">
        <v>0</v>
      </c>
      <c r="P448" t="b">
        <v>0</v>
      </c>
      <c r="Q448" t="s">
        <v>65</v>
      </c>
      <c r="R448" t="s">
        <v>2036</v>
      </c>
      <c r="S448" t="s">
        <v>2045</v>
      </c>
    </row>
    <row r="449" spans="1:19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4">
        <f t="shared" si="20"/>
        <v>0.24326030927835052</v>
      </c>
      <c r="I449" t="s">
        <v>40</v>
      </c>
      <c r="J449" t="s">
        <v>41</v>
      </c>
      <c r="K449">
        <v>1513663200</v>
      </c>
      <c r="L449">
        <v>1515045600</v>
      </c>
      <c r="M449" s="8">
        <f t="shared" si="18"/>
        <v>43088.25</v>
      </c>
      <c r="N449" s="8">
        <f t="shared" si="19"/>
        <v>43104.25</v>
      </c>
      <c r="O449" t="b">
        <v>0</v>
      </c>
      <c r="P449" t="b">
        <v>0</v>
      </c>
      <c r="Q449" t="s">
        <v>269</v>
      </c>
      <c r="R449" t="s">
        <v>2040</v>
      </c>
      <c r="S449" t="s">
        <v>2059</v>
      </c>
    </row>
    <row r="450" spans="1:19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4">
        <f t="shared" si="20"/>
        <v>0.50482758620689661</v>
      </c>
      <c r="I450" t="s">
        <v>21</v>
      </c>
      <c r="J450" t="s">
        <v>22</v>
      </c>
      <c r="K450">
        <v>1365915600</v>
      </c>
      <c r="L450">
        <v>1366088400</v>
      </c>
      <c r="M450" s="8">
        <f t="shared" ref="M450:M513" si="21">(((K450/60)/60)/24)+DATE(1970,1,1)</f>
        <v>41378.208333333336</v>
      </c>
      <c r="N450" s="8">
        <f t="shared" ref="N450:N513" si="22">(((L450/60)/60)/24)+DATE(1970,1,1)</f>
        <v>41380.208333333336</v>
      </c>
      <c r="O450" t="b">
        <v>0</v>
      </c>
      <c r="P450" t="b">
        <v>1</v>
      </c>
      <c r="Q450" t="s">
        <v>89</v>
      </c>
      <c r="R450" t="s">
        <v>2049</v>
      </c>
      <c r="S450" t="s">
        <v>2050</v>
      </c>
    </row>
    <row r="451" spans="1:19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4">
        <f t="shared" ref="H451:H514" si="23">E451/D451</f>
        <v>9.67</v>
      </c>
      <c r="I451" t="s">
        <v>36</v>
      </c>
      <c r="J451" t="s">
        <v>37</v>
      </c>
      <c r="K451">
        <v>1551852000</v>
      </c>
      <c r="L451">
        <v>1553317200</v>
      </c>
      <c r="M451" s="8">
        <f t="shared" si="21"/>
        <v>43530.25</v>
      </c>
      <c r="N451" s="8">
        <f t="shared" si="22"/>
        <v>43547.208333333328</v>
      </c>
      <c r="O451" t="b">
        <v>0</v>
      </c>
      <c r="P451" t="b">
        <v>0</v>
      </c>
      <c r="Q451" t="s">
        <v>89</v>
      </c>
      <c r="R451" t="s">
        <v>2049</v>
      </c>
      <c r="S451" t="s">
        <v>2050</v>
      </c>
    </row>
    <row r="452" spans="1:19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4">
        <f t="shared" si="23"/>
        <v>0.04</v>
      </c>
      <c r="I452" t="s">
        <v>15</v>
      </c>
      <c r="J452" t="s">
        <v>16</v>
      </c>
      <c r="K452">
        <v>1540098000</v>
      </c>
      <c r="L452">
        <v>1542088800</v>
      </c>
      <c r="M452" s="8">
        <f t="shared" si="21"/>
        <v>43394.208333333328</v>
      </c>
      <c r="N452" s="8">
        <f t="shared" si="22"/>
        <v>43417.25</v>
      </c>
      <c r="O452" t="b">
        <v>0</v>
      </c>
      <c r="P452" t="b">
        <v>0</v>
      </c>
      <c r="Q452" t="s">
        <v>71</v>
      </c>
      <c r="R452" t="s">
        <v>2040</v>
      </c>
      <c r="S452" t="s">
        <v>2048</v>
      </c>
    </row>
    <row r="453" spans="1:19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4">
        <f t="shared" si="23"/>
        <v>1.2284501347708894</v>
      </c>
      <c r="I453" t="s">
        <v>21</v>
      </c>
      <c r="J453" t="s">
        <v>22</v>
      </c>
      <c r="K453">
        <v>1500440400</v>
      </c>
      <c r="L453">
        <v>1503118800</v>
      </c>
      <c r="M453" s="8">
        <f t="shared" si="21"/>
        <v>42935.208333333328</v>
      </c>
      <c r="N453" s="8">
        <f t="shared" si="22"/>
        <v>42966.208333333328</v>
      </c>
      <c r="O453" t="b">
        <v>0</v>
      </c>
      <c r="P453" t="b">
        <v>0</v>
      </c>
      <c r="Q453" t="s">
        <v>23</v>
      </c>
      <c r="R453" t="s">
        <v>2034</v>
      </c>
      <c r="S453" t="s">
        <v>2035</v>
      </c>
    </row>
    <row r="454" spans="1:19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4">
        <f t="shared" si="23"/>
        <v>0.63437500000000002</v>
      </c>
      <c r="I454" t="s">
        <v>21</v>
      </c>
      <c r="J454" t="s">
        <v>22</v>
      </c>
      <c r="K454">
        <v>1278392400</v>
      </c>
      <c r="L454">
        <v>1278478800</v>
      </c>
      <c r="M454" s="8">
        <f t="shared" si="21"/>
        <v>40365.208333333336</v>
      </c>
      <c r="N454" s="8">
        <f t="shared" si="22"/>
        <v>40366.208333333336</v>
      </c>
      <c r="O454" t="b">
        <v>0</v>
      </c>
      <c r="P454" t="b">
        <v>0</v>
      </c>
      <c r="Q454" t="s">
        <v>53</v>
      </c>
      <c r="R454" t="s">
        <v>2040</v>
      </c>
      <c r="S454" t="s">
        <v>2043</v>
      </c>
    </row>
    <row r="455" spans="1:19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4">
        <f t="shared" si="23"/>
        <v>0.56331688596491225</v>
      </c>
      <c r="I455" t="s">
        <v>21</v>
      </c>
      <c r="J455" t="s">
        <v>22</v>
      </c>
      <c r="K455">
        <v>1480572000</v>
      </c>
      <c r="L455">
        <v>1484114400</v>
      </c>
      <c r="M455" s="8">
        <f t="shared" si="21"/>
        <v>42705.25</v>
      </c>
      <c r="N455" s="8">
        <f t="shared" si="22"/>
        <v>42746.25</v>
      </c>
      <c r="O455" t="b">
        <v>0</v>
      </c>
      <c r="P455" t="b">
        <v>0</v>
      </c>
      <c r="Q455" t="s">
        <v>474</v>
      </c>
      <c r="R455" t="s">
        <v>2040</v>
      </c>
      <c r="S455" t="s">
        <v>2062</v>
      </c>
    </row>
    <row r="456" spans="1:19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4">
        <f t="shared" si="23"/>
        <v>0.44074999999999998</v>
      </c>
      <c r="I456" t="s">
        <v>21</v>
      </c>
      <c r="J456" t="s">
        <v>22</v>
      </c>
      <c r="K456">
        <v>1382331600</v>
      </c>
      <c r="L456">
        <v>1385445600</v>
      </c>
      <c r="M456" s="8">
        <f t="shared" si="21"/>
        <v>41568.208333333336</v>
      </c>
      <c r="N456" s="8">
        <f t="shared" si="22"/>
        <v>41604.25</v>
      </c>
      <c r="O456" t="b">
        <v>0</v>
      </c>
      <c r="P456" t="b">
        <v>1</v>
      </c>
      <c r="Q456" t="s">
        <v>53</v>
      </c>
      <c r="R456" t="s">
        <v>2040</v>
      </c>
      <c r="S456" t="s">
        <v>2043</v>
      </c>
    </row>
    <row r="457" spans="1:19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4">
        <f t="shared" si="23"/>
        <v>1.1837253218884121</v>
      </c>
      <c r="I457" t="s">
        <v>21</v>
      </c>
      <c r="J457" t="s">
        <v>22</v>
      </c>
      <c r="K457">
        <v>1316754000</v>
      </c>
      <c r="L457">
        <v>1318741200</v>
      </c>
      <c r="M457" s="8">
        <f t="shared" si="21"/>
        <v>40809.208333333336</v>
      </c>
      <c r="N457" s="8">
        <f t="shared" si="22"/>
        <v>40832.208333333336</v>
      </c>
      <c r="O457" t="b">
        <v>0</v>
      </c>
      <c r="P457" t="b">
        <v>0</v>
      </c>
      <c r="Q457" t="s">
        <v>33</v>
      </c>
      <c r="R457" t="s">
        <v>2038</v>
      </c>
      <c r="S457" t="s">
        <v>2039</v>
      </c>
    </row>
    <row r="458" spans="1:19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4">
        <f t="shared" si="23"/>
        <v>1.041243169398907</v>
      </c>
      <c r="I458" t="s">
        <v>21</v>
      </c>
      <c r="J458" t="s">
        <v>22</v>
      </c>
      <c r="K458">
        <v>1518242400</v>
      </c>
      <c r="L458">
        <v>1518242400</v>
      </c>
      <c r="M458" s="8">
        <f t="shared" si="21"/>
        <v>43141.25</v>
      </c>
      <c r="N458" s="8">
        <f t="shared" si="22"/>
        <v>43141.25</v>
      </c>
      <c r="O458" t="b">
        <v>0</v>
      </c>
      <c r="P458" t="b">
        <v>1</v>
      </c>
      <c r="Q458" t="s">
        <v>60</v>
      </c>
      <c r="R458" t="s">
        <v>2034</v>
      </c>
      <c r="S458" t="s">
        <v>2044</v>
      </c>
    </row>
    <row r="459" spans="1:19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4">
        <f t="shared" si="23"/>
        <v>0.26640000000000003</v>
      </c>
      <c r="I459" t="s">
        <v>21</v>
      </c>
      <c r="J459" t="s">
        <v>22</v>
      </c>
      <c r="K459">
        <v>1476421200</v>
      </c>
      <c r="L459">
        <v>1476594000</v>
      </c>
      <c r="M459" s="8">
        <f t="shared" si="21"/>
        <v>42657.208333333328</v>
      </c>
      <c r="N459" s="8">
        <f t="shared" si="22"/>
        <v>42659.208333333328</v>
      </c>
      <c r="O459" t="b">
        <v>0</v>
      </c>
      <c r="P459" t="b">
        <v>0</v>
      </c>
      <c r="Q459" t="s">
        <v>33</v>
      </c>
      <c r="R459" t="s">
        <v>2038</v>
      </c>
      <c r="S459" t="s">
        <v>2039</v>
      </c>
    </row>
    <row r="460" spans="1:19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4">
        <f t="shared" si="23"/>
        <v>3.5120118343195266</v>
      </c>
      <c r="I460" t="s">
        <v>21</v>
      </c>
      <c r="J460" t="s">
        <v>22</v>
      </c>
      <c r="K460">
        <v>1269752400</v>
      </c>
      <c r="L460">
        <v>1273554000</v>
      </c>
      <c r="M460" s="8">
        <f t="shared" si="21"/>
        <v>40265.208333333336</v>
      </c>
      <c r="N460" s="8">
        <f t="shared" si="22"/>
        <v>40309.208333333336</v>
      </c>
      <c r="O460" t="b">
        <v>0</v>
      </c>
      <c r="P460" t="b">
        <v>0</v>
      </c>
      <c r="Q460" t="s">
        <v>33</v>
      </c>
      <c r="R460" t="s">
        <v>2038</v>
      </c>
      <c r="S460" t="s">
        <v>2039</v>
      </c>
    </row>
    <row r="461" spans="1:19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4">
        <f t="shared" si="23"/>
        <v>0.90063492063492068</v>
      </c>
      <c r="I461" t="s">
        <v>21</v>
      </c>
      <c r="J461" t="s">
        <v>22</v>
      </c>
      <c r="K461">
        <v>1419746400</v>
      </c>
      <c r="L461">
        <v>1421906400</v>
      </c>
      <c r="M461" s="8">
        <f t="shared" si="21"/>
        <v>42001.25</v>
      </c>
      <c r="N461" s="8">
        <f t="shared" si="22"/>
        <v>42026.25</v>
      </c>
      <c r="O461" t="b">
        <v>0</v>
      </c>
      <c r="P461" t="b">
        <v>0</v>
      </c>
      <c r="Q461" t="s">
        <v>42</v>
      </c>
      <c r="R461" t="s">
        <v>2040</v>
      </c>
      <c r="S461" t="s">
        <v>2041</v>
      </c>
    </row>
    <row r="462" spans="1:19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4">
        <f t="shared" si="23"/>
        <v>1.7162500000000001</v>
      </c>
      <c r="I462" t="s">
        <v>21</v>
      </c>
      <c r="J462" t="s">
        <v>22</v>
      </c>
      <c r="K462">
        <v>1281330000</v>
      </c>
      <c r="L462">
        <v>1281589200</v>
      </c>
      <c r="M462" s="8">
        <f t="shared" si="21"/>
        <v>40399.208333333336</v>
      </c>
      <c r="N462" s="8">
        <f t="shared" si="22"/>
        <v>40402.208333333336</v>
      </c>
      <c r="O462" t="b">
        <v>0</v>
      </c>
      <c r="P462" t="b">
        <v>0</v>
      </c>
      <c r="Q462" t="s">
        <v>33</v>
      </c>
      <c r="R462" t="s">
        <v>2038</v>
      </c>
      <c r="S462" t="s">
        <v>2039</v>
      </c>
    </row>
    <row r="463" spans="1:19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4">
        <f t="shared" si="23"/>
        <v>1.4104655870445344</v>
      </c>
      <c r="I463" t="s">
        <v>21</v>
      </c>
      <c r="J463" t="s">
        <v>22</v>
      </c>
      <c r="K463">
        <v>1398661200</v>
      </c>
      <c r="L463">
        <v>1400389200</v>
      </c>
      <c r="M463" s="8">
        <f t="shared" si="21"/>
        <v>41757.208333333336</v>
      </c>
      <c r="N463" s="8">
        <f t="shared" si="22"/>
        <v>41777.208333333336</v>
      </c>
      <c r="O463" t="b">
        <v>0</v>
      </c>
      <c r="P463" t="b">
        <v>0</v>
      </c>
      <c r="Q463" t="s">
        <v>53</v>
      </c>
      <c r="R463" t="s">
        <v>2040</v>
      </c>
      <c r="S463" t="s">
        <v>2043</v>
      </c>
    </row>
    <row r="464" spans="1:19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4">
        <f t="shared" si="23"/>
        <v>0.30579449152542371</v>
      </c>
      <c r="I464" t="s">
        <v>21</v>
      </c>
      <c r="J464" t="s">
        <v>22</v>
      </c>
      <c r="K464">
        <v>1359525600</v>
      </c>
      <c r="L464">
        <v>1362808800</v>
      </c>
      <c r="M464" s="8">
        <f t="shared" si="21"/>
        <v>41304.25</v>
      </c>
      <c r="N464" s="8">
        <f t="shared" si="22"/>
        <v>41342.25</v>
      </c>
      <c r="O464" t="b">
        <v>0</v>
      </c>
      <c r="P464" t="b">
        <v>0</v>
      </c>
      <c r="Q464" t="s">
        <v>292</v>
      </c>
      <c r="R464" t="s">
        <v>2049</v>
      </c>
      <c r="S464" t="s">
        <v>2060</v>
      </c>
    </row>
    <row r="465" spans="1:19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4">
        <f t="shared" si="23"/>
        <v>1.0816455696202532</v>
      </c>
      <c r="I465" t="s">
        <v>21</v>
      </c>
      <c r="J465" t="s">
        <v>22</v>
      </c>
      <c r="K465">
        <v>1388469600</v>
      </c>
      <c r="L465">
        <v>1388815200</v>
      </c>
      <c r="M465" s="8">
        <f t="shared" si="21"/>
        <v>41639.25</v>
      </c>
      <c r="N465" s="8">
        <f t="shared" si="22"/>
        <v>41643.25</v>
      </c>
      <c r="O465" t="b">
        <v>0</v>
      </c>
      <c r="P465" t="b">
        <v>0</v>
      </c>
      <c r="Q465" t="s">
        <v>71</v>
      </c>
      <c r="R465" t="s">
        <v>2040</v>
      </c>
      <c r="S465" t="s">
        <v>2048</v>
      </c>
    </row>
    <row r="466" spans="1:19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4">
        <f t="shared" si="23"/>
        <v>1.3345505617977529</v>
      </c>
      <c r="I466" t="s">
        <v>21</v>
      </c>
      <c r="J466" t="s">
        <v>22</v>
      </c>
      <c r="K466">
        <v>1518328800</v>
      </c>
      <c r="L466">
        <v>1519538400</v>
      </c>
      <c r="M466" s="8">
        <f t="shared" si="21"/>
        <v>43142.25</v>
      </c>
      <c r="N466" s="8">
        <f t="shared" si="22"/>
        <v>43156.25</v>
      </c>
      <c r="O466" t="b">
        <v>0</v>
      </c>
      <c r="P466" t="b">
        <v>0</v>
      </c>
      <c r="Q466" t="s">
        <v>33</v>
      </c>
      <c r="R466" t="s">
        <v>2038</v>
      </c>
      <c r="S466" t="s">
        <v>2039</v>
      </c>
    </row>
    <row r="467" spans="1:19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4">
        <f t="shared" si="23"/>
        <v>1.8785106382978722</v>
      </c>
      <c r="I467" t="s">
        <v>21</v>
      </c>
      <c r="J467" t="s">
        <v>22</v>
      </c>
      <c r="K467">
        <v>1517032800</v>
      </c>
      <c r="L467">
        <v>1517810400</v>
      </c>
      <c r="M467" s="8">
        <f t="shared" si="21"/>
        <v>43127.25</v>
      </c>
      <c r="N467" s="8">
        <f t="shared" si="22"/>
        <v>43136.25</v>
      </c>
      <c r="O467" t="b">
        <v>0</v>
      </c>
      <c r="P467" t="b">
        <v>0</v>
      </c>
      <c r="Q467" t="s">
        <v>206</v>
      </c>
      <c r="R467" t="s">
        <v>2046</v>
      </c>
      <c r="S467" t="s">
        <v>2058</v>
      </c>
    </row>
    <row r="468" spans="1:19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4">
        <f t="shared" si="23"/>
        <v>3.32</v>
      </c>
      <c r="I468" t="s">
        <v>21</v>
      </c>
      <c r="J468" t="s">
        <v>22</v>
      </c>
      <c r="K468">
        <v>1368594000</v>
      </c>
      <c r="L468">
        <v>1370581200</v>
      </c>
      <c r="M468" s="8">
        <f t="shared" si="21"/>
        <v>41409.208333333336</v>
      </c>
      <c r="N468" s="8">
        <f t="shared" si="22"/>
        <v>41432.208333333336</v>
      </c>
      <c r="O468" t="b">
        <v>0</v>
      </c>
      <c r="P468" t="b">
        <v>1</v>
      </c>
      <c r="Q468" t="s">
        <v>65</v>
      </c>
      <c r="R468" t="s">
        <v>2036</v>
      </c>
      <c r="S468" t="s">
        <v>2045</v>
      </c>
    </row>
    <row r="469" spans="1:19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4">
        <f t="shared" si="23"/>
        <v>5.7521428571428572</v>
      </c>
      <c r="I469" t="s">
        <v>15</v>
      </c>
      <c r="J469" t="s">
        <v>16</v>
      </c>
      <c r="K469">
        <v>1448258400</v>
      </c>
      <c r="L469">
        <v>1448863200</v>
      </c>
      <c r="M469" s="8">
        <f t="shared" si="21"/>
        <v>42331.25</v>
      </c>
      <c r="N469" s="8">
        <f t="shared" si="22"/>
        <v>42338.25</v>
      </c>
      <c r="O469" t="b">
        <v>0</v>
      </c>
      <c r="P469" t="b">
        <v>1</v>
      </c>
      <c r="Q469" t="s">
        <v>28</v>
      </c>
      <c r="R469" t="s">
        <v>2036</v>
      </c>
      <c r="S469" t="s">
        <v>2037</v>
      </c>
    </row>
    <row r="470" spans="1:19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4">
        <f t="shared" si="23"/>
        <v>0.40500000000000003</v>
      </c>
      <c r="I470" t="s">
        <v>21</v>
      </c>
      <c r="J470" t="s">
        <v>22</v>
      </c>
      <c r="K470">
        <v>1555218000</v>
      </c>
      <c r="L470">
        <v>1556600400</v>
      </c>
      <c r="M470" s="8">
        <f t="shared" si="21"/>
        <v>43569.208333333328</v>
      </c>
      <c r="N470" s="8">
        <f t="shared" si="22"/>
        <v>43585.208333333328</v>
      </c>
      <c r="O470" t="b">
        <v>0</v>
      </c>
      <c r="P470" t="b">
        <v>0</v>
      </c>
      <c r="Q470" t="s">
        <v>33</v>
      </c>
      <c r="R470" t="s">
        <v>2038</v>
      </c>
      <c r="S470" t="s">
        <v>2039</v>
      </c>
    </row>
    <row r="471" spans="1:19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4">
        <f t="shared" si="23"/>
        <v>1.8442857142857143</v>
      </c>
      <c r="I471" t="s">
        <v>21</v>
      </c>
      <c r="J471" t="s">
        <v>22</v>
      </c>
      <c r="K471">
        <v>1431925200</v>
      </c>
      <c r="L471">
        <v>1432098000</v>
      </c>
      <c r="M471" s="8">
        <f t="shared" si="21"/>
        <v>42142.208333333328</v>
      </c>
      <c r="N471" s="8">
        <f t="shared" si="22"/>
        <v>42144.208333333328</v>
      </c>
      <c r="O471" t="b">
        <v>0</v>
      </c>
      <c r="P471" t="b">
        <v>0</v>
      </c>
      <c r="Q471" t="s">
        <v>53</v>
      </c>
      <c r="R471" t="s">
        <v>2040</v>
      </c>
      <c r="S471" t="s">
        <v>2043</v>
      </c>
    </row>
    <row r="472" spans="1:19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4">
        <f t="shared" si="23"/>
        <v>2.8580555555555556</v>
      </c>
      <c r="I472" t="s">
        <v>21</v>
      </c>
      <c r="J472" t="s">
        <v>22</v>
      </c>
      <c r="K472">
        <v>1481522400</v>
      </c>
      <c r="L472">
        <v>1482127200</v>
      </c>
      <c r="M472" s="8">
        <f t="shared" si="21"/>
        <v>42716.25</v>
      </c>
      <c r="N472" s="8">
        <f t="shared" si="22"/>
        <v>42723.25</v>
      </c>
      <c r="O472" t="b">
        <v>0</v>
      </c>
      <c r="P472" t="b">
        <v>0</v>
      </c>
      <c r="Q472" t="s">
        <v>65</v>
      </c>
      <c r="R472" t="s">
        <v>2036</v>
      </c>
      <c r="S472" t="s">
        <v>2045</v>
      </c>
    </row>
    <row r="473" spans="1:19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4">
        <f t="shared" si="23"/>
        <v>3.19</v>
      </c>
      <c r="I473" t="s">
        <v>40</v>
      </c>
      <c r="J473" t="s">
        <v>41</v>
      </c>
      <c r="K473">
        <v>1335934800</v>
      </c>
      <c r="L473">
        <v>1335934800</v>
      </c>
      <c r="M473" s="8">
        <f t="shared" si="21"/>
        <v>41031.208333333336</v>
      </c>
      <c r="N473" s="8">
        <f t="shared" si="22"/>
        <v>41031.208333333336</v>
      </c>
      <c r="O473" t="b">
        <v>0</v>
      </c>
      <c r="P473" t="b">
        <v>1</v>
      </c>
      <c r="Q473" t="s">
        <v>17</v>
      </c>
      <c r="R473" t="s">
        <v>2032</v>
      </c>
      <c r="S473" t="s">
        <v>2033</v>
      </c>
    </row>
    <row r="474" spans="1:19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4">
        <f t="shared" si="23"/>
        <v>0.39234070221066319</v>
      </c>
      <c r="I474" t="s">
        <v>21</v>
      </c>
      <c r="J474" t="s">
        <v>22</v>
      </c>
      <c r="K474">
        <v>1552280400</v>
      </c>
      <c r="L474">
        <v>1556946000</v>
      </c>
      <c r="M474" s="8">
        <f t="shared" si="21"/>
        <v>43535.208333333328</v>
      </c>
      <c r="N474" s="8">
        <f t="shared" si="22"/>
        <v>43589.208333333328</v>
      </c>
      <c r="O474" t="b">
        <v>0</v>
      </c>
      <c r="P474" t="b">
        <v>0</v>
      </c>
      <c r="Q474" t="s">
        <v>23</v>
      </c>
      <c r="R474" t="s">
        <v>2034</v>
      </c>
      <c r="S474" t="s">
        <v>2035</v>
      </c>
    </row>
    <row r="475" spans="1:19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4">
        <f t="shared" si="23"/>
        <v>1.7814000000000001</v>
      </c>
      <c r="I475" t="s">
        <v>21</v>
      </c>
      <c r="J475" t="s">
        <v>22</v>
      </c>
      <c r="K475">
        <v>1529989200</v>
      </c>
      <c r="L475">
        <v>1530075600</v>
      </c>
      <c r="M475" s="8">
        <f t="shared" si="21"/>
        <v>43277.208333333328</v>
      </c>
      <c r="N475" s="8">
        <f t="shared" si="22"/>
        <v>43278.208333333328</v>
      </c>
      <c r="O475" t="b">
        <v>0</v>
      </c>
      <c r="P475" t="b">
        <v>0</v>
      </c>
      <c r="Q475" t="s">
        <v>50</v>
      </c>
      <c r="R475" t="s">
        <v>2034</v>
      </c>
      <c r="S475" t="s">
        <v>2042</v>
      </c>
    </row>
    <row r="476" spans="1:19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4">
        <f t="shared" si="23"/>
        <v>3.6515</v>
      </c>
      <c r="I476" t="s">
        <v>21</v>
      </c>
      <c r="J476" t="s">
        <v>22</v>
      </c>
      <c r="K476">
        <v>1418709600</v>
      </c>
      <c r="L476">
        <v>1418796000</v>
      </c>
      <c r="M476" s="8">
        <f t="shared" si="21"/>
        <v>41989.25</v>
      </c>
      <c r="N476" s="8">
        <f t="shared" si="22"/>
        <v>41990.25</v>
      </c>
      <c r="O476" t="b">
        <v>0</v>
      </c>
      <c r="P476" t="b">
        <v>0</v>
      </c>
      <c r="Q476" t="s">
        <v>269</v>
      </c>
      <c r="R476" t="s">
        <v>2040</v>
      </c>
      <c r="S476" t="s">
        <v>2059</v>
      </c>
    </row>
    <row r="477" spans="1:19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4">
        <f t="shared" si="23"/>
        <v>1.1394594594594594</v>
      </c>
      <c r="I477" t="s">
        <v>21</v>
      </c>
      <c r="J477" t="s">
        <v>22</v>
      </c>
      <c r="K477">
        <v>1372136400</v>
      </c>
      <c r="L477">
        <v>1372482000</v>
      </c>
      <c r="M477" s="8">
        <f t="shared" si="21"/>
        <v>41450.208333333336</v>
      </c>
      <c r="N477" s="8">
        <f t="shared" si="22"/>
        <v>41454.208333333336</v>
      </c>
      <c r="O477" t="b">
        <v>0</v>
      </c>
      <c r="P477" t="b">
        <v>1</v>
      </c>
      <c r="Q477" t="s">
        <v>206</v>
      </c>
      <c r="R477" t="s">
        <v>2046</v>
      </c>
      <c r="S477" t="s">
        <v>2058</v>
      </c>
    </row>
    <row r="478" spans="1:19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4">
        <f t="shared" si="23"/>
        <v>0.29828720626631855</v>
      </c>
      <c r="I478" t="s">
        <v>21</v>
      </c>
      <c r="J478" t="s">
        <v>22</v>
      </c>
      <c r="K478">
        <v>1533877200</v>
      </c>
      <c r="L478">
        <v>1534395600</v>
      </c>
      <c r="M478" s="8">
        <f t="shared" si="21"/>
        <v>43322.208333333328</v>
      </c>
      <c r="N478" s="8">
        <f t="shared" si="22"/>
        <v>43328.208333333328</v>
      </c>
      <c r="O478" t="b">
        <v>0</v>
      </c>
      <c r="P478" t="b">
        <v>0</v>
      </c>
      <c r="Q478" t="s">
        <v>119</v>
      </c>
      <c r="R478" t="s">
        <v>2046</v>
      </c>
      <c r="S478" t="s">
        <v>2052</v>
      </c>
    </row>
    <row r="479" spans="1:19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4">
        <f t="shared" si="23"/>
        <v>0.54270588235294115</v>
      </c>
      <c r="I479" t="s">
        <v>21</v>
      </c>
      <c r="J479" t="s">
        <v>22</v>
      </c>
      <c r="K479">
        <v>1309064400</v>
      </c>
      <c r="L479">
        <v>1311397200</v>
      </c>
      <c r="M479" s="8">
        <f t="shared" si="21"/>
        <v>40720.208333333336</v>
      </c>
      <c r="N479" s="8">
        <f t="shared" si="22"/>
        <v>40747.208333333336</v>
      </c>
      <c r="O479" t="b">
        <v>0</v>
      </c>
      <c r="P479" t="b">
        <v>0</v>
      </c>
      <c r="Q479" t="s">
        <v>474</v>
      </c>
      <c r="R479" t="s">
        <v>2040</v>
      </c>
      <c r="S479" t="s">
        <v>2062</v>
      </c>
    </row>
    <row r="480" spans="1:19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4">
        <f t="shared" si="23"/>
        <v>2.3634156976744185</v>
      </c>
      <c r="I480" t="s">
        <v>21</v>
      </c>
      <c r="J480" t="s">
        <v>22</v>
      </c>
      <c r="K480">
        <v>1425877200</v>
      </c>
      <c r="L480">
        <v>1426914000</v>
      </c>
      <c r="M480" s="8">
        <f t="shared" si="21"/>
        <v>42072.208333333328</v>
      </c>
      <c r="N480" s="8">
        <f t="shared" si="22"/>
        <v>42084.208333333328</v>
      </c>
      <c r="O480" t="b">
        <v>0</v>
      </c>
      <c r="P480" t="b">
        <v>0</v>
      </c>
      <c r="Q480" t="s">
        <v>65</v>
      </c>
      <c r="R480" t="s">
        <v>2036</v>
      </c>
      <c r="S480" t="s">
        <v>2045</v>
      </c>
    </row>
    <row r="481" spans="1:19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4">
        <f t="shared" si="23"/>
        <v>5.1291666666666664</v>
      </c>
      <c r="I481" t="s">
        <v>40</v>
      </c>
      <c r="J481" t="s">
        <v>41</v>
      </c>
      <c r="K481">
        <v>1501304400</v>
      </c>
      <c r="L481">
        <v>1501477200</v>
      </c>
      <c r="M481" s="8">
        <f t="shared" si="21"/>
        <v>42945.208333333328</v>
      </c>
      <c r="N481" s="8">
        <f t="shared" si="22"/>
        <v>42947.208333333328</v>
      </c>
      <c r="O481" t="b">
        <v>0</v>
      </c>
      <c r="P481" t="b">
        <v>0</v>
      </c>
      <c r="Q481" t="s">
        <v>17</v>
      </c>
      <c r="R481" t="s">
        <v>2032</v>
      </c>
      <c r="S481" t="s">
        <v>2033</v>
      </c>
    </row>
    <row r="482" spans="1:19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4">
        <f t="shared" si="23"/>
        <v>1.0065116279069768</v>
      </c>
      <c r="I482" t="s">
        <v>21</v>
      </c>
      <c r="J482" t="s">
        <v>22</v>
      </c>
      <c r="K482">
        <v>1268287200</v>
      </c>
      <c r="L482">
        <v>1269061200</v>
      </c>
      <c r="M482" s="8">
        <f t="shared" si="21"/>
        <v>40248.25</v>
      </c>
      <c r="N482" s="8">
        <f t="shared" si="22"/>
        <v>40257.208333333336</v>
      </c>
      <c r="O482" t="b">
        <v>0</v>
      </c>
      <c r="P482" t="b">
        <v>1</v>
      </c>
      <c r="Q482" t="s">
        <v>122</v>
      </c>
      <c r="R482" t="s">
        <v>2053</v>
      </c>
      <c r="S482" t="s">
        <v>2054</v>
      </c>
    </row>
    <row r="483" spans="1:19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4">
        <f t="shared" si="23"/>
        <v>0.81348423194303154</v>
      </c>
      <c r="I483" t="s">
        <v>21</v>
      </c>
      <c r="J483" t="s">
        <v>22</v>
      </c>
      <c r="K483">
        <v>1412139600</v>
      </c>
      <c r="L483">
        <v>1415772000</v>
      </c>
      <c r="M483" s="8">
        <f t="shared" si="21"/>
        <v>41913.208333333336</v>
      </c>
      <c r="N483" s="8">
        <f t="shared" si="22"/>
        <v>41955.25</v>
      </c>
      <c r="O483" t="b">
        <v>0</v>
      </c>
      <c r="P483" t="b">
        <v>1</v>
      </c>
      <c r="Q483" t="s">
        <v>33</v>
      </c>
      <c r="R483" t="s">
        <v>2038</v>
      </c>
      <c r="S483" t="s">
        <v>2039</v>
      </c>
    </row>
    <row r="484" spans="1:19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4">
        <f t="shared" si="23"/>
        <v>0.16404761904761905</v>
      </c>
      <c r="I484" t="s">
        <v>21</v>
      </c>
      <c r="J484" t="s">
        <v>22</v>
      </c>
      <c r="K484">
        <v>1330063200</v>
      </c>
      <c r="L484">
        <v>1331013600</v>
      </c>
      <c r="M484" s="8">
        <f t="shared" si="21"/>
        <v>40963.25</v>
      </c>
      <c r="N484" s="8">
        <f t="shared" si="22"/>
        <v>40974.25</v>
      </c>
      <c r="O484" t="b">
        <v>0</v>
      </c>
      <c r="P484" t="b">
        <v>1</v>
      </c>
      <c r="Q484" t="s">
        <v>119</v>
      </c>
      <c r="R484" t="s">
        <v>2046</v>
      </c>
      <c r="S484" t="s">
        <v>2052</v>
      </c>
    </row>
    <row r="485" spans="1:19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4">
        <f t="shared" si="23"/>
        <v>0.52774617067833696</v>
      </c>
      <c r="I485" t="s">
        <v>21</v>
      </c>
      <c r="J485" t="s">
        <v>22</v>
      </c>
      <c r="K485">
        <v>1576130400</v>
      </c>
      <c r="L485">
        <v>1576735200</v>
      </c>
      <c r="M485" s="8">
        <f t="shared" si="21"/>
        <v>43811.25</v>
      </c>
      <c r="N485" s="8">
        <f t="shared" si="22"/>
        <v>43818.25</v>
      </c>
      <c r="O485" t="b">
        <v>0</v>
      </c>
      <c r="P485" t="b">
        <v>0</v>
      </c>
      <c r="Q485" t="s">
        <v>33</v>
      </c>
      <c r="R485" t="s">
        <v>2038</v>
      </c>
      <c r="S485" t="s">
        <v>2039</v>
      </c>
    </row>
    <row r="486" spans="1:19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4">
        <f t="shared" si="23"/>
        <v>2.6020608108108108</v>
      </c>
      <c r="I486" t="s">
        <v>40</v>
      </c>
      <c r="J486" t="s">
        <v>41</v>
      </c>
      <c r="K486">
        <v>1407128400</v>
      </c>
      <c r="L486">
        <v>1411362000</v>
      </c>
      <c r="M486" s="8">
        <f t="shared" si="21"/>
        <v>41855.208333333336</v>
      </c>
      <c r="N486" s="8">
        <f t="shared" si="22"/>
        <v>41904.208333333336</v>
      </c>
      <c r="O486" t="b">
        <v>0</v>
      </c>
      <c r="P486" t="b">
        <v>1</v>
      </c>
      <c r="Q486" t="s">
        <v>17</v>
      </c>
      <c r="R486" t="s">
        <v>2032</v>
      </c>
      <c r="S486" t="s">
        <v>2033</v>
      </c>
    </row>
    <row r="487" spans="1:19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4">
        <f t="shared" si="23"/>
        <v>0.30732891832229581</v>
      </c>
      <c r="I487" t="s">
        <v>40</v>
      </c>
      <c r="J487" t="s">
        <v>41</v>
      </c>
      <c r="K487">
        <v>1560142800</v>
      </c>
      <c r="L487">
        <v>1563685200</v>
      </c>
      <c r="M487" s="8">
        <f t="shared" si="21"/>
        <v>43626.208333333328</v>
      </c>
      <c r="N487" s="8">
        <f t="shared" si="22"/>
        <v>43667.208333333328</v>
      </c>
      <c r="O487" t="b">
        <v>0</v>
      </c>
      <c r="P487" t="b">
        <v>0</v>
      </c>
      <c r="Q487" t="s">
        <v>33</v>
      </c>
      <c r="R487" t="s">
        <v>2038</v>
      </c>
      <c r="S487" t="s">
        <v>2039</v>
      </c>
    </row>
    <row r="488" spans="1:19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4">
        <f t="shared" si="23"/>
        <v>0.13500000000000001</v>
      </c>
      <c r="I488" t="s">
        <v>40</v>
      </c>
      <c r="J488" t="s">
        <v>41</v>
      </c>
      <c r="K488">
        <v>1520575200</v>
      </c>
      <c r="L488">
        <v>1521867600</v>
      </c>
      <c r="M488" s="8">
        <f t="shared" si="21"/>
        <v>43168.25</v>
      </c>
      <c r="N488" s="8">
        <f t="shared" si="22"/>
        <v>43183.208333333328</v>
      </c>
      <c r="O488" t="b">
        <v>0</v>
      </c>
      <c r="P488" t="b">
        <v>1</v>
      </c>
      <c r="Q488" t="s">
        <v>206</v>
      </c>
      <c r="R488" t="s">
        <v>2046</v>
      </c>
      <c r="S488" t="s">
        <v>2058</v>
      </c>
    </row>
    <row r="489" spans="1:19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4">
        <f t="shared" si="23"/>
        <v>1.7862556663644606</v>
      </c>
      <c r="I489" t="s">
        <v>21</v>
      </c>
      <c r="J489" t="s">
        <v>22</v>
      </c>
      <c r="K489">
        <v>1492664400</v>
      </c>
      <c r="L489">
        <v>1495515600</v>
      </c>
      <c r="M489" s="8">
        <f t="shared" si="21"/>
        <v>42845.208333333328</v>
      </c>
      <c r="N489" s="8">
        <f t="shared" si="22"/>
        <v>42878.208333333328</v>
      </c>
      <c r="O489" t="b">
        <v>0</v>
      </c>
      <c r="P489" t="b">
        <v>0</v>
      </c>
      <c r="Q489" t="s">
        <v>33</v>
      </c>
      <c r="R489" t="s">
        <v>2038</v>
      </c>
      <c r="S489" t="s">
        <v>2039</v>
      </c>
    </row>
    <row r="490" spans="1:19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4">
        <f t="shared" si="23"/>
        <v>2.2005660377358489</v>
      </c>
      <c r="I490" t="s">
        <v>21</v>
      </c>
      <c r="J490" t="s">
        <v>22</v>
      </c>
      <c r="K490">
        <v>1454479200</v>
      </c>
      <c r="L490">
        <v>1455948000</v>
      </c>
      <c r="M490" s="8">
        <f t="shared" si="21"/>
        <v>42403.25</v>
      </c>
      <c r="N490" s="8">
        <f t="shared" si="22"/>
        <v>42420.25</v>
      </c>
      <c r="O490" t="b">
        <v>0</v>
      </c>
      <c r="P490" t="b">
        <v>0</v>
      </c>
      <c r="Q490" t="s">
        <v>33</v>
      </c>
      <c r="R490" t="s">
        <v>2038</v>
      </c>
      <c r="S490" t="s">
        <v>2039</v>
      </c>
    </row>
    <row r="491" spans="1:19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4">
        <f t="shared" si="23"/>
        <v>1.015108695652174</v>
      </c>
      <c r="I491" t="s">
        <v>107</v>
      </c>
      <c r="J491" t="s">
        <v>108</v>
      </c>
      <c r="K491">
        <v>1281934800</v>
      </c>
      <c r="L491">
        <v>1282366800</v>
      </c>
      <c r="M491" s="8">
        <f t="shared" si="21"/>
        <v>40406.208333333336</v>
      </c>
      <c r="N491" s="8">
        <f t="shared" si="22"/>
        <v>40411.208333333336</v>
      </c>
      <c r="O491" t="b">
        <v>0</v>
      </c>
      <c r="P491" t="b">
        <v>0</v>
      </c>
      <c r="Q491" t="s">
        <v>65</v>
      </c>
      <c r="R491" t="s">
        <v>2036</v>
      </c>
      <c r="S491" t="s">
        <v>2045</v>
      </c>
    </row>
    <row r="492" spans="1:19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4">
        <f t="shared" si="23"/>
        <v>1.915</v>
      </c>
      <c r="I492" t="s">
        <v>21</v>
      </c>
      <c r="J492" t="s">
        <v>22</v>
      </c>
      <c r="K492">
        <v>1573970400</v>
      </c>
      <c r="L492">
        <v>1574575200</v>
      </c>
      <c r="M492" s="8">
        <f t="shared" si="21"/>
        <v>43786.25</v>
      </c>
      <c r="N492" s="8">
        <f t="shared" si="22"/>
        <v>43793.25</v>
      </c>
      <c r="O492" t="b">
        <v>0</v>
      </c>
      <c r="P492" t="b">
        <v>0</v>
      </c>
      <c r="Q492" t="s">
        <v>1029</v>
      </c>
      <c r="R492" t="s">
        <v>2063</v>
      </c>
      <c r="S492" t="s">
        <v>2064</v>
      </c>
    </row>
    <row r="493" spans="1:19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4">
        <f t="shared" si="23"/>
        <v>3.0534683098591549</v>
      </c>
      <c r="I493" t="s">
        <v>21</v>
      </c>
      <c r="J493" t="s">
        <v>22</v>
      </c>
      <c r="K493">
        <v>1372654800</v>
      </c>
      <c r="L493">
        <v>1374901200</v>
      </c>
      <c r="M493" s="8">
        <f t="shared" si="21"/>
        <v>41456.208333333336</v>
      </c>
      <c r="N493" s="8">
        <f t="shared" si="22"/>
        <v>41482.208333333336</v>
      </c>
      <c r="O493" t="b">
        <v>0</v>
      </c>
      <c r="P493" t="b">
        <v>1</v>
      </c>
      <c r="Q493" t="s">
        <v>17</v>
      </c>
      <c r="R493" t="s">
        <v>2032</v>
      </c>
      <c r="S493" t="s">
        <v>2033</v>
      </c>
    </row>
    <row r="494" spans="1:19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4">
        <f t="shared" si="23"/>
        <v>0.23995287958115183</v>
      </c>
      <c r="I494" t="s">
        <v>21</v>
      </c>
      <c r="J494" t="s">
        <v>22</v>
      </c>
      <c r="K494">
        <v>1275886800</v>
      </c>
      <c r="L494">
        <v>1278910800</v>
      </c>
      <c r="M494" s="8">
        <f t="shared" si="21"/>
        <v>40336.208333333336</v>
      </c>
      <c r="N494" s="8">
        <f t="shared" si="22"/>
        <v>40371.208333333336</v>
      </c>
      <c r="O494" t="b">
        <v>1</v>
      </c>
      <c r="P494" t="b">
        <v>1</v>
      </c>
      <c r="Q494" t="s">
        <v>100</v>
      </c>
      <c r="R494" t="s">
        <v>2040</v>
      </c>
      <c r="S494" t="s">
        <v>2051</v>
      </c>
    </row>
    <row r="495" spans="1:19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4">
        <f t="shared" si="23"/>
        <v>7.2377777777777776</v>
      </c>
      <c r="I495" t="s">
        <v>21</v>
      </c>
      <c r="J495" t="s">
        <v>22</v>
      </c>
      <c r="K495">
        <v>1561784400</v>
      </c>
      <c r="L495">
        <v>1562907600</v>
      </c>
      <c r="M495" s="8">
        <f t="shared" si="21"/>
        <v>43645.208333333328</v>
      </c>
      <c r="N495" s="8">
        <f t="shared" si="22"/>
        <v>43658.208333333328</v>
      </c>
      <c r="O495" t="b">
        <v>0</v>
      </c>
      <c r="P495" t="b">
        <v>0</v>
      </c>
      <c r="Q495" t="s">
        <v>122</v>
      </c>
      <c r="R495" t="s">
        <v>2053</v>
      </c>
      <c r="S495" t="s">
        <v>2054</v>
      </c>
    </row>
    <row r="496" spans="1:19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4">
        <f t="shared" si="23"/>
        <v>5.4736000000000002</v>
      </c>
      <c r="I496" t="s">
        <v>21</v>
      </c>
      <c r="J496" t="s">
        <v>22</v>
      </c>
      <c r="K496">
        <v>1332392400</v>
      </c>
      <c r="L496">
        <v>1332478800</v>
      </c>
      <c r="M496" s="8">
        <f t="shared" si="21"/>
        <v>40990.208333333336</v>
      </c>
      <c r="N496" s="8">
        <f t="shared" si="22"/>
        <v>40991.208333333336</v>
      </c>
      <c r="O496" t="b">
        <v>0</v>
      </c>
      <c r="P496" t="b">
        <v>0</v>
      </c>
      <c r="Q496" t="s">
        <v>65</v>
      </c>
      <c r="R496" t="s">
        <v>2036</v>
      </c>
      <c r="S496" t="s">
        <v>2045</v>
      </c>
    </row>
    <row r="497" spans="1:19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4">
        <f t="shared" si="23"/>
        <v>4.1449999999999996</v>
      </c>
      <c r="I497" t="s">
        <v>36</v>
      </c>
      <c r="J497" t="s">
        <v>37</v>
      </c>
      <c r="K497">
        <v>1402376400</v>
      </c>
      <c r="L497">
        <v>1402722000</v>
      </c>
      <c r="M497" s="8">
        <f t="shared" si="21"/>
        <v>41800.208333333336</v>
      </c>
      <c r="N497" s="8">
        <f t="shared" si="22"/>
        <v>41804.208333333336</v>
      </c>
      <c r="O497" t="b">
        <v>0</v>
      </c>
      <c r="P497" t="b">
        <v>0</v>
      </c>
      <c r="Q497" t="s">
        <v>33</v>
      </c>
      <c r="R497" t="s">
        <v>2038</v>
      </c>
      <c r="S497" t="s">
        <v>2039</v>
      </c>
    </row>
    <row r="498" spans="1:19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4">
        <f t="shared" si="23"/>
        <v>9.0696409140369975E-3</v>
      </c>
      <c r="I498" t="s">
        <v>21</v>
      </c>
      <c r="J498" t="s">
        <v>22</v>
      </c>
      <c r="K498">
        <v>1495342800</v>
      </c>
      <c r="L498">
        <v>1496811600</v>
      </c>
      <c r="M498" s="8">
        <f t="shared" si="21"/>
        <v>42876.208333333328</v>
      </c>
      <c r="N498" s="8">
        <f t="shared" si="22"/>
        <v>42893.208333333328</v>
      </c>
      <c r="O498" t="b">
        <v>0</v>
      </c>
      <c r="P498" t="b">
        <v>0</v>
      </c>
      <c r="Q498" t="s">
        <v>71</v>
      </c>
      <c r="R498" t="s">
        <v>2040</v>
      </c>
      <c r="S498" t="s">
        <v>2048</v>
      </c>
    </row>
    <row r="499" spans="1:19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4">
        <f t="shared" si="23"/>
        <v>0.34173469387755101</v>
      </c>
      <c r="I499" t="s">
        <v>21</v>
      </c>
      <c r="J499" t="s">
        <v>22</v>
      </c>
      <c r="K499">
        <v>1482213600</v>
      </c>
      <c r="L499">
        <v>1482213600</v>
      </c>
      <c r="M499" s="8">
        <f t="shared" si="21"/>
        <v>42724.25</v>
      </c>
      <c r="N499" s="8">
        <f t="shared" si="22"/>
        <v>42724.25</v>
      </c>
      <c r="O499" t="b">
        <v>0</v>
      </c>
      <c r="P499" t="b">
        <v>1</v>
      </c>
      <c r="Q499" t="s">
        <v>65</v>
      </c>
      <c r="R499" t="s">
        <v>2036</v>
      </c>
      <c r="S499" t="s">
        <v>2045</v>
      </c>
    </row>
    <row r="500" spans="1:19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4">
        <f t="shared" si="23"/>
        <v>0.239488107549121</v>
      </c>
      <c r="I500" t="s">
        <v>36</v>
      </c>
      <c r="J500" t="s">
        <v>37</v>
      </c>
      <c r="K500">
        <v>1420092000</v>
      </c>
      <c r="L500">
        <v>1420264800</v>
      </c>
      <c r="M500" s="8">
        <f t="shared" si="21"/>
        <v>42005.25</v>
      </c>
      <c r="N500" s="8">
        <f t="shared" si="22"/>
        <v>42007.25</v>
      </c>
      <c r="O500" t="b">
        <v>0</v>
      </c>
      <c r="P500" t="b">
        <v>0</v>
      </c>
      <c r="Q500" t="s">
        <v>28</v>
      </c>
      <c r="R500" t="s">
        <v>2036</v>
      </c>
      <c r="S500" t="s">
        <v>2037</v>
      </c>
    </row>
    <row r="501" spans="1:19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4">
        <f t="shared" si="23"/>
        <v>0.48072649572649573</v>
      </c>
      <c r="I501" t="s">
        <v>21</v>
      </c>
      <c r="J501" t="s">
        <v>22</v>
      </c>
      <c r="K501">
        <v>1458018000</v>
      </c>
      <c r="L501">
        <v>1458450000</v>
      </c>
      <c r="M501" s="8">
        <f t="shared" si="21"/>
        <v>42444.208333333328</v>
      </c>
      <c r="N501" s="8">
        <f t="shared" si="22"/>
        <v>42449.208333333328</v>
      </c>
      <c r="O501" t="b">
        <v>0</v>
      </c>
      <c r="P501" t="b">
        <v>1</v>
      </c>
      <c r="Q501" t="s">
        <v>42</v>
      </c>
      <c r="R501" t="s">
        <v>2040</v>
      </c>
      <c r="S501" t="s">
        <v>2041</v>
      </c>
    </row>
    <row r="502" spans="1:19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4">
        <f t="shared" si="23"/>
        <v>0</v>
      </c>
      <c r="I502" t="s">
        <v>21</v>
      </c>
      <c r="J502" t="s">
        <v>22</v>
      </c>
      <c r="K502">
        <v>1367384400</v>
      </c>
      <c r="L502">
        <v>1369803600</v>
      </c>
      <c r="M502" s="8">
        <f t="shared" si="21"/>
        <v>41395.208333333336</v>
      </c>
      <c r="N502" s="8">
        <f t="shared" si="22"/>
        <v>41423.208333333336</v>
      </c>
      <c r="O502" t="b">
        <v>0</v>
      </c>
      <c r="P502" t="b">
        <v>1</v>
      </c>
      <c r="Q502" t="s">
        <v>33</v>
      </c>
      <c r="R502" t="s">
        <v>2038</v>
      </c>
      <c r="S502" t="s">
        <v>2039</v>
      </c>
    </row>
    <row r="503" spans="1:19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4">
        <f t="shared" si="23"/>
        <v>0.70145182291666663</v>
      </c>
      <c r="I503" t="s">
        <v>21</v>
      </c>
      <c r="J503" t="s">
        <v>22</v>
      </c>
      <c r="K503">
        <v>1363064400</v>
      </c>
      <c r="L503">
        <v>1363237200</v>
      </c>
      <c r="M503" s="8">
        <f t="shared" si="21"/>
        <v>41345.208333333336</v>
      </c>
      <c r="N503" s="8">
        <f t="shared" si="22"/>
        <v>41347.208333333336</v>
      </c>
      <c r="O503" t="b">
        <v>0</v>
      </c>
      <c r="P503" t="b">
        <v>0</v>
      </c>
      <c r="Q503" t="s">
        <v>42</v>
      </c>
      <c r="R503" t="s">
        <v>2040</v>
      </c>
      <c r="S503" t="s">
        <v>2041</v>
      </c>
    </row>
    <row r="504" spans="1:19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4">
        <f t="shared" si="23"/>
        <v>5.2992307692307694</v>
      </c>
      <c r="I504" t="s">
        <v>26</v>
      </c>
      <c r="J504" t="s">
        <v>27</v>
      </c>
      <c r="K504">
        <v>1343365200</v>
      </c>
      <c r="L504">
        <v>1345870800</v>
      </c>
      <c r="M504" s="8">
        <f t="shared" si="21"/>
        <v>41117.208333333336</v>
      </c>
      <c r="N504" s="8">
        <f t="shared" si="22"/>
        <v>41146.208333333336</v>
      </c>
      <c r="O504" t="b">
        <v>0</v>
      </c>
      <c r="P504" t="b">
        <v>1</v>
      </c>
      <c r="Q504" t="s">
        <v>89</v>
      </c>
      <c r="R504" t="s">
        <v>2049</v>
      </c>
      <c r="S504" t="s">
        <v>2050</v>
      </c>
    </row>
    <row r="505" spans="1:19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4">
        <f t="shared" si="23"/>
        <v>1.8032549019607844</v>
      </c>
      <c r="I505" t="s">
        <v>21</v>
      </c>
      <c r="J505" t="s">
        <v>22</v>
      </c>
      <c r="K505">
        <v>1435726800</v>
      </c>
      <c r="L505">
        <v>1437454800</v>
      </c>
      <c r="M505" s="8">
        <f t="shared" si="21"/>
        <v>42186.208333333328</v>
      </c>
      <c r="N505" s="8">
        <f t="shared" si="22"/>
        <v>42206.208333333328</v>
      </c>
      <c r="O505" t="b">
        <v>0</v>
      </c>
      <c r="P505" t="b">
        <v>0</v>
      </c>
      <c r="Q505" t="s">
        <v>53</v>
      </c>
      <c r="R505" t="s">
        <v>2040</v>
      </c>
      <c r="S505" t="s">
        <v>2043</v>
      </c>
    </row>
    <row r="506" spans="1:19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4">
        <f t="shared" si="23"/>
        <v>0.92320000000000002</v>
      </c>
      <c r="I506" t="s">
        <v>107</v>
      </c>
      <c r="J506" t="s">
        <v>108</v>
      </c>
      <c r="K506">
        <v>1431925200</v>
      </c>
      <c r="L506">
        <v>1432011600</v>
      </c>
      <c r="M506" s="8">
        <f t="shared" si="21"/>
        <v>42142.208333333328</v>
      </c>
      <c r="N506" s="8">
        <f t="shared" si="22"/>
        <v>42143.208333333328</v>
      </c>
      <c r="O506" t="b">
        <v>0</v>
      </c>
      <c r="P506" t="b">
        <v>0</v>
      </c>
      <c r="Q506" t="s">
        <v>23</v>
      </c>
      <c r="R506" t="s">
        <v>2034</v>
      </c>
      <c r="S506" t="s">
        <v>2035</v>
      </c>
    </row>
    <row r="507" spans="1:19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4">
        <f t="shared" si="23"/>
        <v>0.13901001112347053</v>
      </c>
      <c r="I507" t="s">
        <v>21</v>
      </c>
      <c r="J507" t="s">
        <v>22</v>
      </c>
      <c r="K507">
        <v>1362722400</v>
      </c>
      <c r="L507">
        <v>1366347600</v>
      </c>
      <c r="M507" s="8">
        <f t="shared" si="21"/>
        <v>41341.25</v>
      </c>
      <c r="N507" s="8">
        <f t="shared" si="22"/>
        <v>41383.208333333336</v>
      </c>
      <c r="O507" t="b">
        <v>0</v>
      </c>
      <c r="P507" t="b">
        <v>1</v>
      </c>
      <c r="Q507" t="s">
        <v>133</v>
      </c>
      <c r="R507" t="s">
        <v>2046</v>
      </c>
      <c r="S507" t="s">
        <v>2055</v>
      </c>
    </row>
    <row r="508" spans="1:19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4">
        <f t="shared" si="23"/>
        <v>9.2707777777777771</v>
      </c>
      <c r="I508" t="s">
        <v>21</v>
      </c>
      <c r="J508" t="s">
        <v>22</v>
      </c>
      <c r="K508">
        <v>1511416800</v>
      </c>
      <c r="L508">
        <v>1512885600</v>
      </c>
      <c r="M508" s="8">
        <f t="shared" si="21"/>
        <v>43062.25</v>
      </c>
      <c r="N508" s="8">
        <f t="shared" si="22"/>
        <v>43079.25</v>
      </c>
      <c r="O508" t="b">
        <v>0</v>
      </c>
      <c r="P508" t="b">
        <v>1</v>
      </c>
      <c r="Q508" t="s">
        <v>33</v>
      </c>
      <c r="R508" t="s">
        <v>2038</v>
      </c>
      <c r="S508" t="s">
        <v>2039</v>
      </c>
    </row>
    <row r="509" spans="1:19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4">
        <f t="shared" si="23"/>
        <v>0.39857142857142858</v>
      </c>
      <c r="I509" t="s">
        <v>21</v>
      </c>
      <c r="J509" t="s">
        <v>22</v>
      </c>
      <c r="K509">
        <v>1365483600</v>
      </c>
      <c r="L509">
        <v>1369717200</v>
      </c>
      <c r="M509" s="8">
        <f t="shared" si="21"/>
        <v>41373.208333333336</v>
      </c>
      <c r="N509" s="8">
        <f t="shared" si="22"/>
        <v>41422.208333333336</v>
      </c>
      <c r="O509" t="b">
        <v>0</v>
      </c>
      <c r="P509" t="b">
        <v>1</v>
      </c>
      <c r="Q509" t="s">
        <v>28</v>
      </c>
      <c r="R509" t="s">
        <v>2036</v>
      </c>
      <c r="S509" t="s">
        <v>2037</v>
      </c>
    </row>
    <row r="510" spans="1:19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4">
        <f t="shared" si="23"/>
        <v>1.1222929936305732</v>
      </c>
      <c r="I510" t="s">
        <v>21</v>
      </c>
      <c r="J510" t="s">
        <v>22</v>
      </c>
      <c r="K510">
        <v>1532840400</v>
      </c>
      <c r="L510">
        <v>1534654800</v>
      </c>
      <c r="M510" s="8">
        <f t="shared" si="21"/>
        <v>43310.208333333328</v>
      </c>
      <c r="N510" s="8">
        <f t="shared" si="22"/>
        <v>43331.208333333328</v>
      </c>
      <c r="O510" t="b">
        <v>0</v>
      </c>
      <c r="P510" t="b">
        <v>0</v>
      </c>
      <c r="Q510" t="s">
        <v>33</v>
      </c>
      <c r="R510" t="s">
        <v>2038</v>
      </c>
      <c r="S510" t="s">
        <v>2039</v>
      </c>
    </row>
    <row r="511" spans="1:19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4">
        <f t="shared" si="23"/>
        <v>0.70925816023738875</v>
      </c>
      <c r="I511" t="s">
        <v>21</v>
      </c>
      <c r="J511" t="s">
        <v>22</v>
      </c>
      <c r="K511">
        <v>1336194000</v>
      </c>
      <c r="L511">
        <v>1337058000</v>
      </c>
      <c r="M511" s="8">
        <f t="shared" si="21"/>
        <v>41034.208333333336</v>
      </c>
      <c r="N511" s="8">
        <f t="shared" si="22"/>
        <v>41044.208333333336</v>
      </c>
      <c r="O511" t="b">
        <v>0</v>
      </c>
      <c r="P511" t="b">
        <v>0</v>
      </c>
      <c r="Q511" t="s">
        <v>33</v>
      </c>
      <c r="R511" t="s">
        <v>2038</v>
      </c>
      <c r="S511" t="s">
        <v>2039</v>
      </c>
    </row>
    <row r="512" spans="1:19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4">
        <f t="shared" si="23"/>
        <v>1.1908974358974358</v>
      </c>
      <c r="I512" t="s">
        <v>26</v>
      </c>
      <c r="J512" t="s">
        <v>27</v>
      </c>
      <c r="K512">
        <v>1527742800</v>
      </c>
      <c r="L512">
        <v>1529816400</v>
      </c>
      <c r="M512" s="8">
        <f t="shared" si="21"/>
        <v>43251.208333333328</v>
      </c>
      <c r="N512" s="8">
        <f t="shared" si="22"/>
        <v>43275.208333333328</v>
      </c>
      <c r="O512" t="b">
        <v>0</v>
      </c>
      <c r="P512" t="b">
        <v>0</v>
      </c>
      <c r="Q512" t="s">
        <v>53</v>
      </c>
      <c r="R512" t="s">
        <v>2040</v>
      </c>
      <c r="S512" t="s">
        <v>2043</v>
      </c>
    </row>
    <row r="513" spans="1:19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4">
        <f t="shared" si="23"/>
        <v>0.24017591339648173</v>
      </c>
      <c r="I513" t="s">
        <v>21</v>
      </c>
      <c r="J513" t="s">
        <v>22</v>
      </c>
      <c r="K513">
        <v>1564030800</v>
      </c>
      <c r="L513">
        <v>1564894800</v>
      </c>
      <c r="M513" s="8">
        <f t="shared" si="21"/>
        <v>43671.208333333328</v>
      </c>
      <c r="N513" s="8">
        <f t="shared" si="22"/>
        <v>43681.208333333328</v>
      </c>
      <c r="O513" t="b">
        <v>0</v>
      </c>
      <c r="P513" t="b">
        <v>0</v>
      </c>
      <c r="Q513" t="s">
        <v>33</v>
      </c>
      <c r="R513" t="s">
        <v>2038</v>
      </c>
      <c r="S513" t="s">
        <v>2039</v>
      </c>
    </row>
    <row r="514" spans="1:19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4">
        <f t="shared" si="23"/>
        <v>1.3931868131868133</v>
      </c>
      <c r="I514" t="s">
        <v>21</v>
      </c>
      <c r="J514" t="s">
        <v>22</v>
      </c>
      <c r="K514">
        <v>1404536400</v>
      </c>
      <c r="L514">
        <v>1404622800</v>
      </c>
      <c r="M514" s="8">
        <f t="shared" ref="M514:M577" si="24">(((K514/60)/60)/24)+DATE(1970,1,1)</f>
        <v>41825.208333333336</v>
      </c>
      <c r="N514" s="8">
        <f t="shared" ref="N514:N577" si="25">(((L514/60)/60)/24)+DATE(1970,1,1)</f>
        <v>41826.208333333336</v>
      </c>
      <c r="O514" t="b">
        <v>0</v>
      </c>
      <c r="P514" t="b">
        <v>1</v>
      </c>
      <c r="Q514" t="s">
        <v>89</v>
      </c>
      <c r="R514" t="s">
        <v>2049</v>
      </c>
      <c r="S514" t="s">
        <v>2050</v>
      </c>
    </row>
    <row r="515" spans="1:19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4">
        <f t="shared" ref="H515:H578" si="26">E515/D515</f>
        <v>0.39277108433734942</v>
      </c>
      <c r="I515" t="s">
        <v>21</v>
      </c>
      <c r="J515" t="s">
        <v>22</v>
      </c>
      <c r="K515">
        <v>1284008400</v>
      </c>
      <c r="L515">
        <v>1284181200</v>
      </c>
      <c r="M515" s="8">
        <f t="shared" si="24"/>
        <v>40430.208333333336</v>
      </c>
      <c r="N515" s="8">
        <f t="shared" si="25"/>
        <v>40432.208333333336</v>
      </c>
      <c r="O515" t="b">
        <v>0</v>
      </c>
      <c r="P515" t="b">
        <v>0</v>
      </c>
      <c r="Q515" t="s">
        <v>269</v>
      </c>
      <c r="R515" t="s">
        <v>2040</v>
      </c>
      <c r="S515" t="s">
        <v>2059</v>
      </c>
    </row>
    <row r="516" spans="1:19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4">
        <f t="shared" si="26"/>
        <v>0.22439077144917088</v>
      </c>
      <c r="I516" t="s">
        <v>98</v>
      </c>
      <c r="J516" t="s">
        <v>99</v>
      </c>
      <c r="K516">
        <v>1386309600</v>
      </c>
      <c r="L516">
        <v>1386741600</v>
      </c>
      <c r="M516" s="8">
        <f t="shared" si="24"/>
        <v>41614.25</v>
      </c>
      <c r="N516" s="8">
        <f t="shared" si="25"/>
        <v>41619.25</v>
      </c>
      <c r="O516" t="b">
        <v>0</v>
      </c>
      <c r="P516" t="b">
        <v>1</v>
      </c>
      <c r="Q516" t="s">
        <v>23</v>
      </c>
      <c r="R516" t="s">
        <v>2034</v>
      </c>
      <c r="S516" t="s">
        <v>2035</v>
      </c>
    </row>
    <row r="517" spans="1:19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4">
        <f t="shared" si="26"/>
        <v>0.55779069767441858</v>
      </c>
      <c r="I517" t="s">
        <v>15</v>
      </c>
      <c r="J517" t="s">
        <v>16</v>
      </c>
      <c r="K517">
        <v>1324620000</v>
      </c>
      <c r="L517">
        <v>1324792800</v>
      </c>
      <c r="M517" s="8">
        <f t="shared" si="24"/>
        <v>40900.25</v>
      </c>
      <c r="N517" s="8">
        <f t="shared" si="25"/>
        <v>40902.25</v>
      </c>
      <c r="O517" t="b">
        <v>0</v>
      </c>
      <c r="P517" t="b">
        <v>1</v>
      </c>
      <c r="Q517" t="s">
        <v>33</v>
      </c>
      <c r="R517" t="s">
        <v>2038</v>
      </c>
      <c r="S517" t="s">
        <v>2039</v>
      </c>
    </row>
    <row r="518" spans="1:19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4">
        <f t="shared" si="26"/>
        <v>0.42523125996810207</v>
      </c>
      <c r="I518" t="s">
        <v>21</v>
      </c>
      <c r="J518" t="s">
        <v>22</v>
      </c>
      <c r="K518">
        <v>1281070800</v>
      </c>
      <c r="L518">
        <v>1284354000</v>
      </c>
      <c r="M518" s="8">
        <f t="shared" si="24"/>
        <v>40396.208333333336</v>
      </c>
      <c r="N518" s="8">
        <f t="shared" si="25"/>
        <v>40434.208333333336</v>
      </c>
      <c r="O518" t="b">
        <v>0</v>
      </c>
      <c r="P518" t="b">
        <v>0</v>
      </c>
      <c r="Q518" t="s">
        <v>68</v>
      </c>
      <c r="R518" t="s">
        <v>2046</v>
      </c>
      <c r="S518" t="s">
        <v>2047</v>
      </c>
    </row>
    <row r="519" spans="1:19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4">
        <f t="shared" si="26"/>
        <v>1.1200000000000001</v>
      </c>
      <c r="I519" t="s">
        <v>21</v>
      </c>
      <c r="J519" t="s">
        <v>22</v>
      </c>
      <c r="K519">
        <v>1493960400</v>
      </c>
      <c r="L519">
        <v>1494392400</v>
      </c>
      <c r="M519" s="8">
        <f t="shared" si="24"/>
        <v>42860.208333333328</v>
      </c>
      <c r="N519" s="8">
        <f t="shared" si="25"/>
        <v>42865.208333333328</v>
      </c>
      <c r="O519" t="b">
        <v>0</v>
      </c>
      <c r="P519" t="b">
        <v>0</v>
      </c>
      <c r="Q519" t="s">
        <v>17</v>
      </c>
      <c r="R519" t="s">
        <v>2032</v>
      </c>
      <c r="S519" t="s">
        <v>2033</v>
      </c>
    </row>
    <row r="520" spans="1:19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4">
        <f t="shared" si="26"/>
        <v>7.0681818181818179E-2</v>
      </c>
      <c r="I520" t="s">
        <v>21</v>
      </c>
      <c r="J520" t="s">
        <v>22</v>
      </c>
      <c r="K520">
        <v>1519365600</v>
      </c>
      <c r="L520">
        <v>1519538400</v>
      </c>
      <c r="M520" s="8">
        <f t="shared" si="24"/>
        <v>43154.25</v>
      </c>
      <c r="N520" s="8">
        <f t="shared" si="25"/>
        <v>43156.25</v>
      </c>
      <c r="O520" t="b">
        <v>0</v>
      </c>
      <c r="P520" t="b">
        <v>1</v>
      </c>
      <c r="Q520" t="s">
        <v>71</v>
      </c>
      <c r="R520" t="s">
        <v>2040</v>
      </c>
      <c r="S520" t="s">
        <v>2048</v>
      </c>
    </row>
    <row r="521" spans="1:19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4">
        <f t="shared" si="26"/>
        <v>1.0174563871693867</v>
      </c>
      <c r="I521" t="s">
        <v>21</v>
      </c>
      <c r="J521" t="s">
        <v>22</v>
      </c>
      <c r="K521">
        <v>1420696800</v>
      </c>
      <c r="L521">
        <v>1421906400</v>
      </c>
      <c r="M521" s="8">
        <f t="shared" si="24"/>
        <v>42012.25</v>
      </c>
      <c r="N521" s="8">
        <f t="shared" si="25"/>
        <v>42026.25</v>
      </c>
      <c r="O521" t="b">
        <v>0</v>
      </c>
      <c r="P521" t="b">
        <v>1</v>
      </c>
      <c r="Q521" t="s">
        <v>23</v>
      </c>
      <c r="R521" t="s">
        <v>2034</v>
      </c>
      <c r="S521" t="s">
        <v>2035</v>
      </c>
    </row>
    <row r="522" spans="1:19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4">
        <f t="shared" si="26"/>
        <v>4.2575000000000003</v>
      </c>
      <c r="I522" t="s">
        <v>21</v>
      </c>
      <c r="J522" t="s">
        <v>22</v>
      </c>
      <c r="K522">
        <v>1555650000</v>
      </c>
      <c r="L522">
        <v>1555909200</v>
      </c>
      <c r="M522" s="8">
        <f t="shared" si="24"/>
        <v>43574.208333333328</v>
      </c>
      <c r="N522" s="8">
        <f t="shared" si="25"/>
        <v>43577.208333333328</v>
      </c>
      <c r="O522" t="b">
        <v>0</v>
      </c>
      <c r="P522" t="b">
        <v>0</v>
      </c>
      <c r="Q522" t="s">
        <v>33</v>
      </c>
      <c r="R522" t="s">
        <v>2038</v>
      </c>
      <c r="S522" t="s">
        <v>2039</v>
      </c>
    </row>
    <row r="523" spans="1:19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4">
        <f t="shared" si="26"/>
        <v>1.4553947368421052</v>
      </c>
      <c r="I523" t="s">
        <v>21</v>
      </c>
      <c r="J523" t="s">
        <v>22</v>
      </c>
      <c r="K523">
        <v>1471928400</v>
      </c>
      <c r="L523">
        <v>1472446800</v>
      </c>
      <c r="M523" s="8">
        <f t="shared" si="24"/>
        <v>42605.208333333328</v>
      </c>
      <c r="N523" s="8">
        <f t="shared" si="25"/>
        <v>42611.208333333328</v>
      </c>
      <c r="O523" t="b">
        <v>0</v>
      </c>
      <c r="P523" t="b">
        <v>1</v>
      </c>
      <c r="Q523" t="s">
        <v>53</v>
      </c>
      <c r="R523" t="s">
        <v>2040</v>
      </c>
      <c r="S523" t="s">
        <v>2043</v>
      </c>
    </row>
    <row r="524" spans="1:19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4">
        <f t="shared" si="26"/>
        <v>0.32453465346534655</v>
      </c>
      <c r="I524" t="s">
        <v>21</v>
      </c>
      <c r="J524" t="s">
        <v>22</v>
      </c>
      <c r="K524">
        <v>1341291600</v>
      </c>
      <c r="L524">
        <v>1342328400</v>
      </c>
      <c r="M524" s="8">
        <f t="shared" si="24"/>
        <v>41093.208333333336</v>
      </c>
      <c r="N524" s="8">
        <f t="shared" si="25"/>
        <v>41105.208333333336</v>
      </c>
      <c r="O524" t="b">
        <v>0</v>
      </c>
      <c r="P524" t="b">
        <v>0</v>
      </c>
      <c r="Q524" t="s">
        <v>100</v>
      </c>
      <c r="R524" t="s">
        <v>2040</v>
      </c>
      <c r="S524" t="s">
        <v>2051</v>
      </c>
    </row>
    <row r="525" spans="1:19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4">
        <f t="shared" si="26"/>
        <v>7.003333333333333</v>
      </c>
      <c r="I525" t="s">
        <v>21</v>
      </c>
      <c r="J525" t="s">
        <v>22</v>
      </c>
      <c r="K525">
        <v>1267682400</v>
      </c>
      <c r="L525">
        <v>1268114400</v>
      </c>
      <c r="M525" s="8">
        <f t="shared" si="24"/>
        <v>40241.25</v>
      </c>
      <c r="N525" s="8">
        <f t="shared" si="25"/>
        <v>40246.25</v>
      </c>
      <c r="O525" t="b">
        <v>0</v>
      </c>
      <c r="P525" t="b">
        <v>0</v>
      </c>
      <c r="Q525" t="s">
        <v>100</v>
      </c>
      <c r="R525" t="s">
        <v>2040</v>
      </c>
      <c r="S525" t="s">
        <v>2051</v>
      </c>
    </row>
    <row r="526" spans="1:19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4">
        <f t="shared" si="26"/>
        <v>0.83904860392967939</v>
      </c>
      <c r="I526" t="s">
        <v>21</v>
      </c>
      <c r="J526" t="s">
        <v>22</v>
      </c>
      <c r="K526">
        <v>1272258000</v>
      </c>
      <c r="L526">
        <v>1273381200</v>
      </c>
      <c r="M526" s="8">
        <f t="shared" si="24"/>
        <v>40294.208333333336</v>
      </c>
      <c r="N526" s="8">
        <f t="shared" si="25"/>
        <v>40307.208333333336</v>
      </c>
      <c r="O526" t="b">
        <v>0</v>
      </c>
      <c r="P526" t="b">
        <v>0</v>
      </c>
      <c r="Q526" t="s">
        <v>33</v>
      </c>
      <c r="R526" t="s">
        <v>2038</v>
      </c>
      <c r="S526" t="s">
        <v>2039</v>
      </c>
    </row>
    <row r="527" spans="1:19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4">
        <f t="shared" si="26"/>
        <v>0.84190476190476193</v>
      </c>
      <c r="I527" t="s">
        <v>21</v>
      </c>
      <c r="J527" t="s">
        <v>22</v>
      </c>
      <c r="K527">
        <v>1290492000</v>
      </c>
      <c r="L527">
        <v>1290837600</v>
      </c>
      <c r="M527" s="8">
        <f t="shared" si="24"/>
        <v>40505.25</v>
      </c>
      <c r="N527" s="8">
        <f t="shared" si="25"/>
        <v>40509.25</v>
      </c>
      <c r="O527" t="b">
        <v>0</v>
      </c>
      <c r="P527" t="b">
        <v>0</v>
      </c>
      <c r="Q527" t="s">
        <v>65</v>
      </c>
      <c r="R527" t="s">
        <v>2036</v>
      </c>
      <c r="S527" t="s">
        <v>2045</v>
      </c>
    </row>
    <row r="528" spans="1:19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4">
        <f t="shared" si="26"/>
        <v>1.5595180722891566</v>
      </c>
      <c r="I528" t="s">
        <v>21</v>
      </c>
      <c r="J528" t="s">
        <v>22</v>
      </c>
      <c r="K528">
        <v>1451109600</v>
      </c>
      <c r="L528">
        <v>1454306400</v>
      </c>
      <c r="M528" s="8">
        <f t="shared" si="24"/>
        <v>42364.25</v>
      </c>
      <c r="N528" s="8">
        <f t="shared" si="25"/>
        <v>42401.25</v>
      </c>
      <c r="O528" t="b">
        <v>0</v>
      </c>
      <c r="P528" t="b">
        <v>1</v>
      </c>
      <c r="Q528" t="s">
        <v>33</v>
      </c>
      <c r="R528" t="s">
        <v>2038</v>
      </c>
      <c r="S528" t="s">
        <v>2039</v>
      </c>
    </row>
    <row r="529" spans="1:19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4">
        <f t="shared" si="26"/>
        <v>0.99619450317124736</v>
      </c>
      <c r="I529" t="s">
        <v>15</v>
      </c>
      <c r="J529" t="s">
        <v>16</v>
      </c>
      <c r="K529">
        <v>1454652000</v>
      </c>
      <c r="L529">
        <v>1457762400</v>
      </c>
      <c r="M529" s="8">
        <f t="shared" si="24"/>
        <v>42405.25</v>
      </c>
      <c r="N529" s="8">
        <f t="shared" si="25"/>
        <v>42441.25</v>
      </c>
      <c r="O529" t="b">
        <v>0</v>
      </c>
      <c r="P529" t="b">
        <v>0</v>
      </c>
      <c r="Q529" t="s">
        <v>71</v>
      </c>
      <c r="R529" t="s">
        <v>2040</v>
      </c>
      <c r="S529" t="s">
        <v>2048</v>
      </c>
    </row>
    <row r="530" spans="1:19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4">
        <f t="shared" si="26"/>
        <v>0.80300000000000005</v>
      </c>
      <c r="I530" t="s">
        <v>40</v>
      </c>
      <c r="J530" t="s">
        <v>41</v>
      </c>
      <c r="K530">
        <v>1385186400</v>
      </c>
      <c r="L530">
        <v>1389074400</v>
      </c>
      <c r="M530" s="8">
        <f t="shared" si="24"/>
        <v>41601.25</v>
      </c>
      <c r="N530" s="8">
        <f t="shared" si="25"/>
        <v>41646.25</v>
      </c>
      <c r="O530" t="b">
        <v>0</v>
      </c>
      <c r="P530" t="b">
        <v>0</v>
      </c>
      <c r="Q530" t="s">
        <v>60</v>
      </c>
      <c r="R530" t="s">
        <v>2034</v>
      </c>
      <c r="S530" t="s">
        <v>2044</v>
      </c>
    </row>
    <row r="531" spans="1:19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4">
        <f t="shared" si="26"/>
        <v>0.11254901960784314</v>
      </c>
      <c r="I531" t="s">
        <v>21</v>
      </c>
      <c r="J531" t="s">
        <v>22</v>
      </c>
      <c r="K531">
        <v>1399698000</v>
      </c>
      <c r="L531">
        <v>1402117200</v>
      </c>
      <c r="M531" s="8">
        <f t="shared" si="24"/>
        <v>41769.208333333336</v>
      </c>
      <c r="N531" s="8">
        <f t="shared" si="25"/>
        <v>41797.208333333336</v>
      </c>
      <c r="O531" t="b">
        <v>0</v>
      </c>
      <c r="P531" t="b">
        <v>0</v>
      </c>
      <c r="Q531" t="s">
        <v>89</v>
      </c>
      <c r="R531" t="s">
        <v>2049</v>
      </c>
      <c r="S531" t="s">
        <v>2050</v>
      </c>
    </row>
    <row r="532" spans="1:19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4">
        <f t="shared" si="26"/>
        <v>0.91740952380952379</v>
      </c>
      <c r="I532" t="s">
        <v>21</v>
      </c>
      <c r="J532" t="s">
        <v>22</v>
      </c>
      <c r="K532">
        <v>1283230800</v>
      </c>
      <c r="L532">
        <v>1284440400</v>
      </c>
      <c r="M532" s="8">
        <f t="shared" si="24"/>
        <v>40421.208333333336</v>
      </c>
      <c r="N532" s="8">
        <f t="shared" si="25"/>
        <v>40435.208333333336</v>
      </c>
      <c r="O532" t="b">
        <v>0</v>
      </c>
      <c r="P532" t="b">
        <v>1</v>
      </c>
      <c r="Q532" t="s">
        <v>119</v>
      </c>
      <c r="R532" t="s">
        <v>2046</v>
      </c>
      <c r="S532" t="s">
        <v>2052</v>
      </c>
    </row>
    <row r="533" spans="1:19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4">
        <f t="shared" si="26"/>
        <v>0.95521156936261387</v>
      </c>
      <c r="I533" t="s">
        <v>98</v>
      </c>
      <c r="J533" t="s">
        <v>99</v>
      </c>
      <c r="K533">
        <v>1384149600</v>
      </c>
      <c r="L533">
        <v>1388988000</v>
      </c>
      <c r="M533" s="8">
        <f t="shared" si="24"/>
        <v>41589.25</v>
      </c>
      <c r="N533" s="8">
        <f t="shared" si="25"/>
        <v>41645.25</v>
      </c>
      <c r="O533" t="b">
        <v>0</v>
      </c>
      <c r="P533" t="b">
        <v>0</v>
      </c>
      <c r="Q533" t="s">
        <v>89</v>
      </c>
      <c r="R533" t="s">
        <v>2049</v>
      </c>
      <c r="S533" t="s">
        <v>2050</v>
      </c>
    </row>
    <row r="534" spans="1:19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4">
        <f t="shared" si="26"/>
        <v>5.0287499999999996</v>
      </c>
      <c r="I534" t="s">
        <v>15</v>
      </c>
      <c r="J534" t="s">
        <v>16</v>
      </c>
      <c r="K534">
        <v>1516860000</v>
      </c>
      <c r="L534">
        <v>1516946400</v>
      </c>
      <c r="M534" s="8">
        <f t="shared" si="24"/>
        <v>43125.25</v>
      </c>
      <c r="N534" s="8">
        <f t="shared" si="25"/>
        <v>43126.25</v>
      </c>
      <c r="O534" t="b">
        <v>0</v>
      </c>
      <c r="P534" t="b">
        <v>0</v>
      </c>
      <c r="Q534" t="s">
        <v>33</v>
      </c>
      <c r="R534" t="s">
        <v>2038</v>
      </c>
      <c r="S534" t="s">
        <v>2039</v>
      </c>
    </row>
    <row r="535" spans="1:19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4">
        <f t="shared" si="26"/>
        <v>1.5924394463667819</v>
      </c>
      <c r="I535" t="s">
        <v>40</v>
      </c>
      <c r="J535" t="s">
        <v>41</v>
      </c>
      <c r="K535">
        <v>1374642000</v>
      </c>
      <c r="L535">
        <v>1377752400</v>
      </c>
      <c r="M535" s="8">
        <f t="shared" si="24"/>
        <v>41479.208333333336</v>
      </c>
      <c r="N535" s="8">
        <f t="shared" si="25"/>
        <v>41515.208333333336</v>
      </c>
      <c r="O535" t="b">
        <v>0</v>
      </c>
      <c r="P535" t="b">
        <v>0</v>
      </c>
      <c r="Q535" t="s">
        <v>60</v>
      </c>
      <c r="R535" t="s">
        <v>2034</v>
      </c>
      <c r="S535" t="s">
        <v>2044</v>
      </c>
    </row>
    <row r="536" spans="1:19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4">
        <f t="shared" si="26"/>
        <v>0.15022446689113356</v>
      </c>
      <c r="I536" t="s">
        <v>21</v>
      </c>
      <c r="J536" t="s">
        <v>22</v>
      </c>
      <c r="K536">
        <v>1534482000</v>
      </c>
      <c r="L536">
        <v>1534568400</v>
      </c>
      <c r="M536" s="8">
        <f t="shared" si="24"/>
        <v>43329.208333333328</v>
      </c>
      <c r="N536" s="8">
        <f t="shared" si="25"/>
        <v>43330.208333333328</v>
      </c>
      <c r="O536" t="b">
        <v>0</v>
      </c>
      <c r="P536" t="b">
        <v>1</v>
      </c>
      <c r="Q536" t="s">
        <v>53</v>
      </c>
      <c r="R536" t="s">
        <v>2040</v>
      </c>
      <c r="S536" t="s">
        <v>2043</v>
      </c>
    </row>
    <row r="537" spans="1:19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4">
        <f t="shared" si="26"/>
        <v>4.820384615384615</v>
      </c>
      <c r="I537" t="s">
        <v>107</v>
      </c>
      <c r="J537" t="s">
        <v>108</v>
      </c>
      <c r="K537">
        <v>1528434000</v>
      </c>
      <c r="L537">
        <v>1528606800</v>
      </c>
      <c r="M537" s="8">
        <f t="shared" si="24"/>
        <v>43259.208333333328</v>
      </c>
      <c r="N537" s="8">
        <f t="shared" si="25"/>
        <v>43261.208333333328</v>
      </c>
      <c r="O537" t="b">
        <v>0</v>
      </c>
      <c r="P537" t="b">
        <v>1</v>
      </c>
      <c r="Q537" t="s">
        <v>33</v>
      </c>
      <c r="R537" t="s">
        <v>2038</v>
      </c>
      <c r="S537" t="s">
        <v>2039</v>
      </c>
    </row>
    <row r="538" spans="1:19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4">
        <f t="shared" si="26"/>
        <v>1.4996938775510205</v>
      </c>
      <c r="I538" t="s">
        <v>107</v>
      </c>
      <c r="J538" t="s">
        <v>108</v>
      </c>
      <c r="K538">
        <v>1282626000</v>
      </c>
      <c r="L538">
        <v>1284872400</v>
      </c>
      <c r="M538" s="8">
        <f t="shared" si="24"/>
        <v>40414.208333333336</v>
      </c>
      <c r="N538" s="8">
        <f t="shared" si="25"/>
        <v>40440.208333333336</v>
      </c>
      <c r="O538" t="b">
        <v>0</v>
      </c>
      <c r="P538" t="b">
        <v>0</v>
      </c>
      <c r="Q538" t="s">
        <v>119</v>
      </c>
      <c r="R538" t="s">
        <v>2046</v>
      </c>
      <c r="S538" t="s">
        <v>2052</v>
      </c>
    </row>
    <row r="539" spans="1:19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4">
        <f t="shared" si="26"/>
        <v>1.1722156398104266</v>
      </c>
      <c r="I539" t="s">
        <v>36</v>
      </c>
      <c r="J539" t="s">
        <v>37</v>
      </c>
      <c r="K539">
        <v>1535605200</v>
      </c>
      <c r="L539">
        <v>1537592400</v>
      </c>
      <c r="M539" s="8">
        <f t="shared" si="24"/>
        <v>43342.208333333328</v>
      </c>
      <c r="N539" s="8">
        <f t="shared" si="25"/>
        <v>43365.208333333328</v>
      </c>
      <c r="O539" t="b">
        <v>1</v>
      </c>
      <c r="P539" t="b">
        <v>1</v>
      </c>
      <c r="Q539" t="s">
        <v>42</v>
      </c>
      <c r="R539" t="s">
        <v>2040</v>
      </c>
      <c r="S539" t="s">
        <v>2041</v>
      </c>
    </row>
    <row r="540" spans="1:19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4">
        <f t="shared" si="26"/>
        <v>0.37695968274950431</v>
      </c>
      <c r="I540" t="s">
        <v>21</v>
      </c>
      <c r="J540" t="s">
        <v>22</v>
      </c>
      <c r="K540">
        <v>1379826000</v>
      </c>
      <c r="L540">
        <v>1381208400</v>
      </c>
      <c r="M540" s="8">
        <f t="shared" si="24"/>
        <v>41539.208333333336</v>
      </c>
      <c r="N540" s="8">
        <f t="shared" si="25"/>
        <v>41555.208333333336</v>
      </c>
      <c r="O540" t="b">
        <v>0</v>
      </c>
      <c r="P540" t="b">
        <v>0</v>
      </c>
      <c r="Q540" t="s">
        <v>292</v>
      </c>
      <c r="R540" t="s">
        <v>2049</v>
      </c>
      <c r="S540" t="s">
        <v>2060</v>
      </c>
    </row>
    <row r="541" spans="1:19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4">
        <f t="shared" si="26"/>
        <v>0.72653061224489801</v>
      </c>
      <c r="I541" t="s">
        <v>21</v>
      </c>
      <c r="J541" t="s">
        <v>22</v>
      </c>
      <c r="K541">
        <v>1561957200</v>
      </c>
      <c r="L541">
        <v>1562475600</v>
      </c>
      <c r="M541" s="8">
        <f t="shared" si="24"/>
        <v>43647.208333333328</v>
      </c>
      <c r="N541" s="8">
        <f t="shared" si="25"/>
        <v>43653.208333333328</v>
      </c>
      <c r="O541" t="b">
        <v>0</v>
      </c>
      <c r="P541" t="b">
        <v>1</v>
      </c>
      <c r="Q541" t="s">
        <v>17</v>
      </c>
      <c r="R541" t="s">
        <v>2032</v>
      </c>
      <c r="S541" t="s">
        <v>2033</v>
      </c>
    </row>
    <row r="542" spans="1:19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4">
        <f t="shared" si="26"/>
        <v>2.6598113207547169</v>
      </c>
      <c r="I542" t="s">
        <v>21</v>
      </c>
      <c r="J542" t="s">
        <v>22</v>
      </c>
      <c r="K542">
        <v>1525496400</v>
      </c>
      <c r="L542">
        <v>1527397200</v>
      </c>
      <c r="M542" s="8">
        <f t="shared" si="24"/>
        <v>43225.208333333328</v>
      </c>
      <c r="N542" s="8">
        <f t="shared" si="25"/>
        <v>43247.208333333328</v>
      </c>
      <c r="O542" t="b">
        <v>0</v>
      </c>
      <c r="P542" t="b">
        <v>0</v>
      </c>
      <c r="Q542" t="s">
        <v>122</v>
      </c>
      <c r="R542" t="s">
        <v>2053</v>
      </c>
      <c r="S542" t="s">
        <v>2054</v>
      </c>
    </row>
    <row r="543" spans="1:19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4">
        <f t="shared" si="26"/>
        <v>0.24205617977528091</v>
      </c>
      <c r="I543" t="s">
        <v>107</v>
      </c>
      <c r="J543" t="s">
        <v>108</v>
      </c>
      <c r="K543">
        <v>1433912400</v>
      </c>
      <c r="L543">
        <v>1436158800</v>
      </c>
      <c r="M543" s="8">
        <f t="shared" si="24"/>
        <v>42165.208333333328</v>
      </c>
      <c r="N543" s="8">
        <f t="shared" si="25"/>
        <v>42191.208333333328</v>
      </c>
      <c r="O543" t="b">
        <v>0</v>
      </c>
      <c r="P543" t="b">
        <v>0</v>
      </c>
      <c r="Q543" t="s">
        <v>292</v>
      </c>
      <c r="R543" t="s">
        <v>2049</v>
      </c>
      <c r="S543" t="s">
        <v>2060</v>
      </c>
    </row>
    <row r="544" spans="1:19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4">
        <f t="shared" si="26"/>
        <v>2.5064935064935064E-2</v>
      </c>
      <c r="I544" t="s">
        <v>40</v>
      </c>
      <c r="J544" t="s">
        <v>41</v>
      </c>
      <c r="K544">
        <v>1453442400</v>
      </c>
      <c r="L544">
        <v>1456034400</v>
      </c>
      <c r="M544" s="8">
        <f t="shared" si="24"/>
        <v>42391.25</v>
      </c>
      <c r="N544" s="8">
        <f t="shared" si="25"/>
        <v>42421.25</v>
      </c>
      <c r="O544" t="b">
        <v>0</v>
      </c>
      <c r="P544" t="b">
        <v>0</v>
      </c>
      <c r="Q544" t="s">
        <v>60</v>
      </c>
      <c r="R544" t="s">
        <v>2034</v>
      </c>
      <c r="S544" t="s">
        <v>2044</v>
      </c>
    </row>
    <row r="545" spans="1:19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4">
        <f t="shared" si="26"/>
        <v>0.1632979976442874</v>
      </c>
      <c r="I545" t="s">
        <v>21</v>
      </c>
      <c r="J545" t="s">
        <v>22</v>
      </c>
      <c r="K545">
        <v>1378875600</v>
      </c>
      <c r="L545">
        <v>1380171600</v>
      </c>
      <c r="M545" s="8">
        <f t="shared" si="24"/>
        <v>41528.208333333336</v>
      </c>
      <c r="N545" s="8">
        <f t="shared" si="25"/>
        <v>41543.208333333336</v>
      </c>
      <c r="O545" t="b">
        <v>0</v>
      </c>
      <c r="P545" t="b">
        <v>0</v>
      </c>
      <c r="Q545" t="s">
        <v>89</v>
      </c>
      <c r="R545" t="s">
        <v>2049</v>
      </c>
      <c r="S545" t="s">
        <v>2050</v>
      </c>
    </row>
    <row r="546" spans="1:19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4">
        <f t="shared" si="26"/>
        <v>2.7650000000000001</v>
      </c>
      <c r="I546" t="s">
        <v>21</v>
      </c>
      <c r="J546" t="s">
        <v>22</v>
      </c>
      <c r="K546">
        <v>1452232800</v>
      </c>
      <c r="L546">
        <v>1453356000</v>
      </c>
      <c r="M546" s="8">
        <f t="shared" si="24"/>
        <v>42377.25</v>
      </c>
      <c r="N546" s="8">
        <f t="shared" si="25"/>
        <v>42390.25</v>
      </c>
      <c r="O546" t="b">
        <v>0</v>
      </c>
      <c r="P546" t="b">
        <v>0</v>
      </c>
      <c r="Q546" t="s">
        <v>23</v>
      </c>
      <c r="R546" t="s">
        <v>2034</v>
      </c>
      <c r="S546" t="s">
        <v>2035</v>
      </c>
    </row>
    <row r="547" spans="1:19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4">
        <f t="shared" si="26"/>
        <v>0.88803571428571426</v>
      </c>
      <c r="I547" t="s">
        <v>21</v>
      </c>
      <c r="J547" t="s">
        <v>22</v>
      </c>
      <c r="K547">
        <v>1577253600</v>
      </c>
      <c r="L547">
        <v>1578981600</v>
      </c>
      <c r="M547" s="8">
        <f t="shared" si="24"/>
        <v>43824.25</v>
      </c>
      <c r="N547" s="8">
        <f t="shared" si="25"/>
        <v>43844.25</v>
      </c>
      <c r="O547" t="b">
        <v>0</v>
      </c>
      <c r="P547" t="b">
        <v>0</v>
      </c>
      <c r="Q547" t="s">
        <v>33</v>
      </c>
      <c r="R547" t="s">
        <v>2038</v>
      </c>
      <c r="S547" t="s">
        <v>2039</v>
      </c>
    </row>
    <row r="548" spans="1:19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4">
        <f t="shared" si="26"/>
        <v>1.6357142857142857</v>
      </c>
      <c r="I548" t="s">
        <v>21</v>
      </c>
      <c r="J548" t="s">
        <v>22</v>
      </c>
      <c r="K548">
        <v>1537160400</v>
      </c>
      <c r="L548">
        <v>1537419600</v>
      </c>
      <c r="M548" s="8">
        <f t="shared" si="24"/>
        <v>43360.208333333328</v>
      </c>
      <c r="N548" s="8">
        <f t="shared" si="25"/>
        <v>43363.208333333328</v>
      </c>
      <c r="O548" t="b">
        <v>0</v>
      </c>
      <c r="P548" t="b">
        <v>1</v>
      </c>
      <c r="Q548" t="s">
        <v>33</v>
      </c>
      <c r="R548" t="s">
        <v>2038</v>
      </c>
      <c r="S548" t="s">
        <v>2039</v>
      </c>
    </row>
    <row r="549" spans="1:19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4">
        <f t="shared" si="26"/>
        <v>9.69</v>
      </c>
      <c r="I549" t="s">
        <v>21</v>
      </c>
      <c r="J549" t="s">
        <v>22</v>
      </c>
      <c r="K549">
        <v>1422165600</v>
      </c>
      <c r="L549">
        <v>1423202400</v>
      </c>
      <c r="M549" s="8">
        <f t="shared" si="24"/>
        <v>42029.25</v>
      </c>
      <c r="N549" s="8">
        <f t="shared" si="25"/>
        <v>42041.25</v>
      </c>
      <c r="O549" t="b">
        <v>0</v>
      </c>
      <c r="P549" t="b">
        <v>0</v>
      </c>
      <c r="Q549" t="s">
        <v>53</v>
      </c>
      <c r="R549" t="s">
        <v>2040</v>
      </c>
      <c r="S549" t="s">
        <v>2043</v>
      </c>
    </row>
    <row r="550" spans="1:19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4">
        <f t="shared" si="26"/>
        <v>2.7091376701966716</v>
      </c>
      <c r="I550" t="s">
        <v>21</v>
      </c>
      <c r="J550" t="s">
        <v>22</v>
      </c>
      <c r="K550">
        <v>1459486800</v>
      </c>
      <c r="L550">
        <v>1460610000</v>
      </c>
      <c r="M550" s="8">
        <f t="shared" si="24"/>
        <v>42461.208333333328</v>
      </c>
      <c r="N550" s="8">
        <f t="shared" si="25"/>
        <v>42474.208333333328</v>
      </c>
      <c r="O550" t="b">
        <v>0</v>
      </c>
      <c r="P550" t="b">
        <v>0</v>
      </c>
      <c r="Q550" t="s">
        <v>33</v>
      </c>
      <c r="R550" t="s">
        <v>2038</v>
      </c>
      <c r="S550" t="s">
        <v>2039</v>
      </c>
    </row>
    <row r="551" spans="1:19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4">
        <f t="shared" si="26"/>
        <v>2.8421355932203389</v>
      </c>
      <c r="I551" t="s">
        <v>21</v>
      </c>
      <c r="J551" t="s">
        <v>22</v>
      </c>
      <c r="K551">
        <v>1369717200</v>
      </c>
      <c r="L551">
        <v>1370494800</v>
      </c>
      <c r="M551" s="8">
        <f t="shared" si="24"/>
        <v>41422.208333333336</v>
      </c>
      <c r="N551" s="8">
        <f t="shared" si="25"/>
        <v>41431.208333333336</v>
      </c>
      <c r="O551" t="b">
        <v>0</v>
      </c>
      <c r="P551" t="b">
        <v>0</v>
      </c>
      <c r="Q551" t="s">
        <v>65</v>
      </c>
      <c r="R551" t="s">
        <v>2036</v>
      </c>
      <c r="S551" t="s">
        <v>2045</v>
      </c>
    </row>
    <row r="552" spans="1:19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4">
        <f t="shared" si="26"/>
        <v>0.04</v>
      </c>
      <c r="I552" t="s">
        <v>98</v>
      </c>
      <c r="J552" t="s">
        <v>99</v>
      </c>
      <c r="K552">
        <v>1330495200</v>
      </c>
      <c r="L552">
        <v>1332306000</v>
      </c>
      <c r="M552" s="8">
        <f t="shared" si="24"/>
        <v>40968.25</v>
      </c>
      <c r="N552" s="8">
        <f t="shared" si="25"/>
        <v>40989.208333333336</v>
      </c>
      <c r="O552" t="b">
        <v>0</v>
      </c>
      <c r="P552" t="b">
        <v>0</v>
      </c>
      <c r="Q552" t="s">
        <v>60</v>
      </c>
      <c r="R552" t="s">
        <v>2034</v>
      </c>
      <c r="S552" t="s">
        <v>2044</v>
      </c>
    </row>
    <row r="553" spans="1:19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4">
        <f t="shared" si="26"/>
        <v>0.58632981676846196</v>
      </c>
      <c r="I553" t="s">
        <v>26</v>
      </c>
      <c r="J553" t="s">
        <v>27</v>
      </c>
      <c r="K553">
        <v>1419055200</v>
      </c>
      <c r="L553">
        <v>1422511200</v>
      </c>
      <c r="M553" s="8">
        <f t="shared" si="24"/>
        <v>41993.25</v>
      </c>
      <c r="N553" s="8">
        <f t="shared" si="25"/>
        <v>42033.25</v>
      </c>
      <c r="O553" t="b">
        <v>0</v>
      </c>
      <c r="P553" t="b">
        <v>1</v>
      </c>
      <c r="Q553" t="s">
        <v>28</v>
      </c>
      <c r="R553" t="s">
        <v>2036</v>
      </c>
      <c r="S553" t="s">
        <v>2037</v>
      </c>
    </row>
    <row r="554" spans="1:19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4">
        <f t="shared" si="26"/>
        <v>0.98511111111111116</v>
      </c>
      <c r="I554" t="s">
        <v>21</v>
      </c>
      <c r="J554" t="s">
        <v>22</v>
      </c>
      <c r="K554">
        <v>1480140000</v>
      </c>
      <c r="L554">
        <v>1480312800</v>
      </c>
      <c r="M554" s="8">
        <f t="shared" si="24"/>
        <v>42700.25</v>
      </c>
      <c r="N554" s="8">
        <f t="shared" si="25"/>
        <v>42702.25</v>
      </c>
      <c r="O554" t="b">
        <v>0</v>
      </c>
      <c r="P554" t="b">
        <v>0</v>
      </c>
      <c r="Q554" t="s">
        <v>33</v>
      </c>
      <c r="R554" t="s">
        <v>2038</v>
      </c>
      <c r="S554" t="s">
        <v>2039</v>
      </c>
    </row>
    <row r="555" spans="1:19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4">
        <f t="shared" si="26"/>
        <v>0.43975381008206332</v>
      </c>
      <c r="I555" t="s">
        <v>21</v>
      </c>
      <c r="J555" t="s">
        <v>22</v>
      </c>
      <c r="K555">
        <v>1293948000</v>
      </c>
      <c r="L555">
        <v>1294034400</v>
      </c>
      <c r="M555" s="8">
        <f t="shared" si="24"/>
        <v>40545.25</v>
      </c>
      <c r="N555" s="8">
        <f t="shared" si="25"/>
        <v>40546.25</v>
      </c>
      <c r="O555" t="b">
        <v>0</v>
      </c>
      <c r="P555" t="b">
        <v>0</v>
      </c>
      <c r="Q555" t="s">
        <v>23</v>
      </c>
      <c r="R555" t="s">
        <v>2034</v>
      </c>
      <c r="S555" t="s">
        <v>2035</v>
      </c>
    </row>
    <row r="556" spans="1:19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4">
        <f t="shared" si="26"/>
        <v>1.5166315789473683</v>
      </c>
      <c r="I556" t="s">
        <v>15</v>
      </c>
      <c r="J556" t="s">
        <v>16</v>
      </c>
      <c r="K556">
        <v>1482127200</v>
      </c>
      <c r="L556">
        <v>1482645600</v>
      </c>
      <c r="M556" s="8">
        <f t="shared" si="24"/>
        <v>42723.25</v>
      </c>
      <c r="N556" s="8">
        <f t="shared" si="25"/>
        <v>42729.25</v>
      </c>
      <c r="O556" t="b">
        <v>0</v>
      </c>
      <c r="P556" t="b">
        <v>0</v>
      </c>
      <c r="Q556" t="s">
        <v>60</v>
      </c>
      <c r="R556" t="s">
        <v>2034</v>
      </c>
      <c r="S556" t="s">
        <v>2044</v>
      </c>
    </row>
    <row r="557" spans="1:19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4">
        <f t="shared" si="26"/>
        <v>2.2363492063492063</v>
      </c>
      <c r="I557" t="s">
        <v>36</v>
      </c>
      <c r="J557" t="s">
        <v>37</v>
      </c>
      <c r="K557">
        <v>1396414800</v>
      </c>
      <c r="L557">
        <v>1399093200</v>
      </c>
      <c r="M557" s="8">
        <f t="shared" si="24"/>
        <v>41731.208333333336</v>
      </c>
      <c r="N557" s="8">
        <f t="shared" si="25"/>
        <v>41762.208333333336</v>
      </c>
      <c r="O557" t="b">
        <v>0</v>
      </c>
      <c r="P557" t="b">
        <v>0</v>
      </c>
      <c r="Q557" t="s">
        <v>23</v>
      </c>
      <c r="R557" t="s">
        <v>2034</v>
      </c>
      <c r="S557" t="s">
        <v>2035</v>
      </c>
    </row>
    <row r="558" spans="1:19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4">
        <f t="shared" si="26"/>
        <v>2.3975</v>
      </c>
      <c r="I558" t="s">
        <v>21</v>
      </c>
      <c r="J558" t="s">
        <v>22</v>
      </c>
      <c r="K558">
        <v>1315285200</v>
      </c>
      <c r="L558">
        <v>1315890000</v>
      </c>
      <c r="M558" s="8">
        <f t="shared" si="24"/>
        <v>40792.208333333336</v>
      </c>
      <c r="N558" s="8">
        <f t="shared" si="25"/>
        <v>40799.208333333336</v>
      </c>
      <c r="O558" t="b">
        <v>0</v>
      </c>
      <c r="P558" t="b">
        <v>1</v>
      </c>
      <c r="Q558" t="s">
        <v>206</v>
      </c>
      <c r="R558" t="s">
        <v>2046</v>
      </c>
      <c r="S558" t="s">
        <v>2058</v>
      </c>
    </row>
    <row r="559" spans="1:19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4">
        <f t="shared" si="26"/>
        <v>1.9933333333333334</v>
      </c>
      <c r="I559" t="s">
        <v>21</v>
      </c>
      <c r="J559" t="s">
        <v>22</v>
      </c>
      <c r="K559">
        <v>1443762000</v>
      </c>
      <c r="L559">
        <v>1444021200</v>
      </c>
      <c r="M559" s="8">
        <f t="shared" si="24"/>
        <v>42279.208333333328</v>
      </c>
      <c r="N559" s="8">
        <f t="shared" si="25"/>
        <v>42282.208333333328</v>
      </c>
      <c r="O559" t="b">
        <v>0</v>
      </c>
      <c r="P559" t="b">
        <v>1</v>
      </c>
      <c r="Q559" t="s">
        <v>474</v>
      </c>
      <c r="R559" t="s">
        <v>2040</v>
      </c>
      <c r="S559" t="s">
        <v>2062</v>
      </c>
    </row>
    <row r="560" spans="1:19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4">
        <f t="shared" si="26"/>
        <v>1.373448275862069</v>
      </c>
      <c r="I560" t="s">
        <v>21</v>
      </c>
      <c r="J560" t="s">
        <v>22</v>
      </c>
      <c r="K560">
        <v>1456293600</v>
      </c>
      <c r="L560">
        <v>1460005200</v>
      </c>
      <c r="M560" s="8">
        <f t="shared" si="24"/>
        <v>42424.25</v>
      </c>
      <c r="N560" s="8">
        <f t="shared" si="25"/>
        <v>42467.208333333328</v>
      </c>
      <c r="O560" t="b">
        <v>0</v>
      </c>
      <c r="P560" t="b">
        <v>0</v>
      </c>
      <c r="Q560" t="s">
        <v>33</v>
      </c>
      <c r="R560" t="s">
        <v>2038</v>
      </c>
      <c r="S560" t="s">
        <v>2039</v>
      </c>
    </row>
    <row r="561" spans="1:19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4">
        <f t="shared" si="26"/>
        <v>1.009696106362773</v>
      </c>
      <c r="I561" t="s">
        <v>21</v>
      </c>
      <c r="J561" t="s">
        <v>22</v>
      </c>
      <c r="K561">
        <v>1470114000</v>
      </c>
      <c r="L561">
        <v>1470718800</v>
      </c>
      <c r="M561" s="8">
        <f t="shared" si="24"/>
        <v>42584.208333333328</v>
      </c>
      <c r="N561" s="8">
        <f t="shared" si="25"/>
        <v>42591.208333333328</v>
      </c>
      <c r="O561" t="b">
        <v>0</v>
      </c>
      <c r="P561" t="b">
        <v>0</v>
      </c>
      <c r="Q561" t="s">
        <v>33</v>
      </c>
      <c r="R561" t="s">
        <v>2038</v>
      </c>
      <c r="S561" t="s">
        <v>2039</v>
      </c>
    </row>
    <row r="562" spans="1:19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4">
        <f t="shared" si="26"/>
        <v>7.9416000000000002</v>
      </c>
      <c r="I562" t="s">
        <v>21</v>
      </c>
      <c r="J562" t="s">
        <v>22</v>
      </c>
      <c r="K562">
        <v>1321596000</v>
      </c>
      <c r="L562">
        <v>1325052000</v>
      </c>
      <c r="M562" s="8">
        <f t="shared" si="24"/>
        <v>40865.25</v>
      </c>
      <c r="N562" s="8">
        <f t="shared" si="25"/>
        <v>40905.25</v>
      </c>
      <c r="O562" t="b">
        <v>0</v>
      </c>
      <c r="P562" t="b">
        <v>0</v>
      </c>
      <c r="Q562" t="s">
        <v>71</v>
      </c>
      <c r="R562" t="s">
        <v>2040</v>
      </c>
      <c r="S562" t="s">
        <v>2048</v>
      </c>
    </row>
    <row r="563" spans="1:19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4">
        <f t="shared" si="26"/>
        <v>3.6970000000000001</v>
      </c>
      <c r="I563" t="s">
        <v>98</v>
      </c>
      <c r="J563" t="s">
        <v>99</v>
      </c>
      <c r="K563">
        <v>1318827600</v>
      </c>
      <c r="L563">
        <v>1319000400</v>
      </c>
      <c r="M563" s="8">
        <f t="shared" si="24"/>
        <v>40833.208333333336</v>
      </c>
      <c r="N563" s="8">
        <f t="shared" si="25"/>
        <v>40835.208333333336</v>
      </c>
      <c r="O563" t="b">
        <v>0</v>
      </c>
      <c r="P563" t="b">
        <v>0</v>
      </c>
      <c r="Q563" t="s">
        <v>33</v>
      </c>
      <c r="R563" t="s">
        <v>2038</v>
      </c>
      <c r="S563" t="s">
        <v>2039</v>
      </c>
    </row>
    <row r="564" spans="1:19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4">
        <f t="shared" si="26"/>
        <v>0.12818181818181817</v>
      </c>
      <c r="I564" t="s">
        <v>98</v>
      </c>
      <c r="J564" t="s">
        <v>99</v>
      </c>
      <c r="K564">
        <v>1552366800</v>
      </c>
      <c r="L564">
        <v>1552539600</v>
      </c>
      <c r="M564" s="8">
        <f t="shared" si="24"/>
        <v>43536.208333333328</v>
      </c>
      <c r="N564" s="8">
        <f t="shared" si="25"/>
        <v>43538.208333333328</v>
      </c>
      <c r="O564" t="b">
        <v>0</v>
      </c>
      <c r="P564" t="b">
        <v>0</v>
      </c>
      <c r="Q564" t="s">
        <v>23</v>
      </c>
      <c r="R564" t="s">
        <v>2034</v>
      </c>
      <c r="S564" t="s">
        <v>2035</v>
      </c>
    </row>
    <row r="565" spans="1:19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4">
        <f t="shared" si="26"/>
        <v>1.3802702702702703</v>
      </c>
      <c r="I565" t="s">
        <v>26</v>
      </c>
      <c r="J565" t="s">
        <v>27</v>
      </c>
      <c r="K565">
        <v>1542088800</v>
      </c>
      <c r="L565">
        <v>1543816800</v>
      </c>
      <c r="M565" s="8">
        <f t="shared" si="24"/>
        <v>43417.25</v>
      </c>
      <c r="N565" s="8">
        <f t="shared" si="25"/>
        <v>43437.25</v>
      </c>
      <c r="O565" t="b">
        <v>0</v>
      </c>
      <c r="P565" t="b">
        <v>0</v>
      </c>
      <c r="Q565" t="s">
        <v>42</v>
      </c>
      <c r="R565" t="s">
        <v>2040</v>
      </c>
      <c r="S565" t="s">
        <v>2041</v>
      </c>
    </row>
    <row r="566" spans="1:19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4">
        <f t="shared" si="26"/>
        <v>0.83813278008298753</v>
      </c>
      <c r="I566" t="s">
        <v>21</v>
      </c>
      <c r="J566" t="s">
        <v>22</v>
      </c>
      <c r="K566">
        <v>1426395600</v>
      </c>
      <c r="L566">
        <v>1427086800</v>
      </c>
      <c r="M566" s="8">
        <f t="shared" si="24"/>
        <v>42078.208333333328</v>
      </c>
      <c r="N566" s="8">
        <f t="shared" si="25"/>
        <v>42086.208333333328</v>
      </c>
      <c r="O566" t="b">
        <v>0</v>
      </c>
      <c r="P566" t="b">
        <v>0</v>
      </c>
      <c r="Q566" t="s">
        <v>33</v>
      </c>
      <c r="R566" t="s">
        <v>2038</v>
      </c>
      <c r="S566" t="s">
        <v>2039</v>
      </c>
    </row>
    <row r="567" spans="1:19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4">
        <f t="shared" si="26"/>
        <v>2.0460063224446787</v>
      </c>
      <c r="I567" t="s">
        <v>21</v>
      </c>
      <c r="J567" t="s">
        <v>22</v>
      </c>
      <c r="K567">
        <v>1321336800</v>
      </c>
      <c r="L567">
        <v>1323064800</v>
      </c>
      <c r="M567" s="8">
        <f t="shared" si="24"/>
        <v>40862.25</v>
      </c>
      <c r="N567" s="8">
        <f t="shared" si="25"/>
        <v>40882.25</v>
      </c>
      <c r="O567" t="b">
        <v>0</v>
      </c>
      <c r="P567" t="b">
        <v>0</v>
      </c>
      <c r="Q567" t="s">
        <v>33</v>
      </c>
      <c r="R567" t="s">
        <v>2038</v>
      </c>
      <c r="S567" t="s">
        <v>2039</v>
      </c>
    </row>
    <row r="568" spans="1:19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4">
        <f t="shared" si="26"/>
        <v>0.44344086021505374</v>
      </c>
      <c r="I568" t="s">
        <v>21</v>
      </c>
      <c r="J568" t="s">
        <v>22</v>
      </c>
      <c r="K568">
        <v>1456293600</v>
      </c>
      <c r="L568">
        <v>1458277200</v>
      </c>
      <c r="M568" s="8">
        <f t="shared" si="24"/>
        <v>42424.25</v>
      </c>
      <c r="N568" s="8">
        <f t="shared" si="25"/>
        <v>42447.208333333328</v>
      </c>
      <c r="O568" t="b">
        <v>0</v>
      </c>
      <c r="P568" t="b">
        <v>1</v>
      </c>
      <c r="Q568" t="s">
        <v>50</v>
      </c>
      <c r="R568" t="s">
        <v>2034</v>
      </c>
      <c r="S568" t="s">
        <v>2042</v>
      </c>
    </row>
    <row r="569" spans="1:19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4">
        <f t="shared" si="26"/>
        <v>2.1860294117647059</v>
      </c>
      <c r="I569" t="s">
        <v>21</v>
      </c>
      <c r="J569" t="s">
        <v>22</v>
      </c>
      <c r="K569">
        <v>1404968400</v>
      </c>
      <c r="L569">
        <v>1405141200</v>
      </c>
      <c r="M569" s="8">
        <f t="shared" si="24"/>
        <v>41830.208333333336</v>
      </c>
      <c r="N569" s="8">
        <f t="shared" si="25"/>
        <v>41832.208333333336</v>
      </c>
      <c r="O569" t="b">
        <v>0</v>
      </c>
      <c r="P569" t="b">
        <v>0</v>
      </c>
      <c r="Q569" t="s">
        <v>23</v>
      </c>
      <c r="R569" t="s">
        <v>2034</v>
      </c>
      <c r="S569" t="s">
        <v>2035</v>
      </c>
    </row>
    <row r="570" spans="1:19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4">
        <f t="shared" si="26"/>
        <v>1.8603314917127072</v>
      </c>
      <c r="I570" t="s">
        <v>21</v>
      </c>
      <c r="J570" t="s">
        <v>22</v>
      </c>
      <c r="K570">
        <v>1279170000</v>
      </c>
      <c r="L570">
        <v>1283058000</v>
      </c>
      <c r="M570" s="8">
        <f t="shared" si="24"/>
        <v>40374.208333333336</v>
      </c>
      <c r="N570" s="8">
        <f t="shared" si="25"/>
        <v>40419.208333333336</v>
      </c>
      <c r="O570" t="b">
        <v>0</v>
      </c>
      <c r="P570" t="b">
        <v>0</v>
      </c>
      <c r="Q570" t="s">
        <v>33</v>
      </c>
      <c r="R570" t="s">
        <v>2038</v>
      </c>
      <c r="S570" t="s">
        <v>2039</v>
      </c>
    </row>
    <row r="571" spans="1:19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4">
        <f t="shared" si="26"/>
        <v>2.3733830845771142</v>
      </c>
      <c r="I571" t="s">
        <v>107</v>
      </c>
      <c r="J571" t="s">
        <v>108</v>
      </c>
      <c r="K571">
        <v>1294725600</v>
      </c>
      <c r="L571">
        <v>1295762400</v>
      </c>
      <c r="M571" s="8">
        <f t="shared" si="24"/>
        <v>40554.25</v>
      </c>
      <c r="N571" s="8">
        <f t="shared" si="25"/>
        <v>40566.25</v>
      </c>
      <c r="O571" t="b">
        <v>0</v>
      </c>
      <c r="P571" t="b">
        <v>0</v>
      </c>
      <c r="Q571" t="s">
        <v>71</v>
      </c>
      <c r="R571" t="s">
        <v>2040</v>
      </c>
      <c r="S571" t="s">
        <v>2048</v>
      </c>
    </row>
    <row r="572" spans="1:19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4">
        <f t="shared" si="26"/>
        <v>3.0565384615384614</v>
      </c>
      <c r="I572" t="s">
        <v>21</v>
      </c>
      <c r="J572" t="s">
        <v>22</v>
      </c>
      <c r="K572">
        <v>1419055200</v>
      </c>
      <c r="L572">
        <v>1419573600</v>
      </c>
      <c r="M572" s="8">
        <f t="shared" si="24"/>
        <v>41993.25</v>
      </c>
      <c r="N572" s="8">
        <f t="shared" si="25"/>
        <v>41999.25</v>
      </c>
      <c r="O572" t="b">
        <v>0</v>
      </c>
      <c r="P572" t="b">
        <v>1</v>
      </c>
      <c r="Q572" t="s">
        <v>23</v>
      </c>
      <c r="R572" t="s">
        <v>2034</v>
      </c>
      <c r="S572" t="s">
        <v>2035</v>
      </c>
    </row>
    <row r="573" spans="1:19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4">
        <f t="shared" si="26"/>
        <v>0.94142857142857139</v>
      </c>
      <c r="I573" t="s">
        <v>107</v>
      </c>
      <c r="J573" t="s">
        <v>108</v>
      </c>
      <c r="K573">
        <v>1434690000</v>
      </c>
      <c r="L573">
        <v>1438750800</v>
      </c>
      <c r="M573" s="8">
        <f t="shared" si="24"/>
        <v>42174.208333333328</v>
      </c>
      <c r="N573" s="8">
        <f t="shared" si="25"/>
        <v>42221.208333333328</v>
      </c>
      <c r="O573" t="b">
        <v>0</v>
      </c>
      <c r="P573" t="b">
        <v>0</v>
      </c>
      <c r="Q573" t="s">
        <v>100</v>
      </c>
      <c r="R573" t="s">
        <v>2040</v>
      </c>
      <c r="S573" t="s">
        <v>2051</v>
      </c>
    </row>
    <row r="574" spans="1:19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4">
        <f t="shared" si="26"/>
        <v>0.54400000000000004</v>
      </c>
      <c r="I574" t="s">
        <v>21</v>
      </c>
      <c r="J574" t="s">
        <v>22</v>
      </c>
      <c r="K574">
        <v>1443416400</v>
      </c>
      <c r="L574">
        <v>1444798800</v>
      </c>
      <c r="M574" s="8">
        <f t="shared" si="24"/>
        <v>42275.208333333328</v>
      </c>
      <c r="N574" s="8">
        <f t="shared" si="25"/>
        <v>42291.208333333328</v>
      </c>
      <c r="O574" t="b">
        <v>0</v>
      </c>
      <c r="P574" t="b">
        <v>1</v>
      </c>
      <c r="Q574" t="s">
        <v>23</v>
      </c>
      <c r="R574" t="s">
        <v>2034</v>
      </c>
      <c r="S574" t="s">
        <v>2035</v>
      </c>
    </row>
    <row r="575" spans="1:19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4">
        <f t="shared" si="26"/>
        <v>1.1188059701492536</v>
      </c>
      <c r="I575" t="s">
        <v>21</v>
      </c>
      <c r="J575" t="s">
        <v>22</v>
      </c>
      <c r="K575">
        <v>1399006800</v>
      </c>
      <c r="L575">
        <v>1399179600</v>
      </c>
      <c r="M575" s="8">
        <f t="shared" si="24"/>
        <v>41761.208333333336</v>
      </c>
      <c r="N575" s="8">
        <f t="shared" si="25"/>
        <v>41763.208333333336</v>
      </c>
      <c r="O575" t="b">
        <v>0</v>
      </c>
      <c r="P575" t="b">
        <v>0</v>
      </c>
      <c r="Q575" t="s">
        <v>1029</v>
      </c>
      <c r="R575" t="s">
        <v>2063</v>
      </c>
      <c r="S575" t="s">
        <v>2064</v>
      </c>
    </row>
    <row r="576" spans="1:19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4">
        <f t="shared" si="26"/>
        <v>3.6914814814814814</v>
      </c>
      <c r="I576" t="s">
        <v>21</v>
      </c>
      <c r="J576" t="s">
        <v>22</v>
      </c>
      <c r="K576">
        <v>1575698400</v>
      </c>
      <c r="L576">
        <v>1576562400</v>
      </c>
      <c r="M576" s="8">
        <f t="shared" si="24"/>
        <v>43806.25</v>
      </c>
      <c r="N576" s="8">
        <f t="shared" si="25"/>
        <v>43816.25</v>
      </c>
      <c r="O576" t="b">
        <v>0</v>
      </c>
      <c r="P576" t="b">
        <v>1</v>
      </c>
      <c r="Q576" t="s">
        <v>17</v>
      </c>
      <c r="R576" t="s">
        <v>2032</v>
      </c>
      <c r="S576" t="s">
        <v>2033</v>
      </c>
    </row>
    <row r="577" spans="1:19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4">
        <f t="shared" si="26"/>
        <v>0.62930372148859548</v>
      </c>
      <c r="I577" t="s">
        <v>21</v>
      </c>
      <c r="J577" t="s">
        <v>22</v>
      </c>
      <c r="K577">
        <v>1400562000</v>
      </c>
      <c r="L577">
        <v>1400821200</v>
      </c>
      <c r="M577" s="8">
        <f t="shared" si="24"/>
        <v>41779.208333333336</v>
      </c>
      <c r="N577" s="8">
        <f t="shared" si="25"/>
        <v>41782.208333333336</v>
      </c>
      <c r="O577" t="b">
        <v>0</v>
      </c>
      <c r="P577" t="b">
        <v>1</v>
      </c>
      <c r="Q577" t="s">
        <v>33</v>
      </c>
      <c r="R577" t="s">
        <v>2038</v>
      </c>
      <c r="S577" t="s">
        <v>2039</v>
      </c>
    </row>
    <row r="578" spans="1:19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4">
        <f t="shared" si="26"/>
        <v>0.6492783505154639</v>
      </c>
      <c r="I578" t="s">
        <v>21</v>
      </c>
      <c r="J578" t="s">
        <v>22</v>
      </c>
      <c r="K578">
        <v>1509512400</v>
      </c>
      <c r="L578">
        <v>1510984800</v>
      </c>
      <c r="M578" s="8">
        <f t="shared" ref="M578:M641" si="27">(((K578/60)/60)/24)+DATE(1970,1,1)</f>
        <v>43040.208333333328</v>
      </c>
      <c r="N578" s="8">
        <f t="shared" ref="N578:N641" si="28">(((L578/60)/60)/24)+DATE(1970,1,1)</f>
        <v>43057.25</v>
      </c>
      <c r="O578" t="b">
        <v>0</v>
      </c>
      <c r="P578" t="b">
        <v>0</v>
      </c>
      <c r="Q578" t="s">
        <v>33</v>
      </c>
      <c r="R578" t="s">
        <v>2038</v>
      </c>
      <c r="S578" t="s">
        <v>2039</v>
      </c>
    </row>
    <row r="579" spans="1:19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4">
        <f t="shared" ref="H579:H642" si="29">E579/D579</f>
        <v>0.18853658536585366</v>
      </c>
      <c r="I579" t="s">
        <v>21</v>
      </c>
      <c r="J579" t="s">
        <v>22</v>
      </c>
      <c r="K579">
        <v>1299823200</v>
      </c>
      <c r="L579">
        <v>1302066000</v>
      </c>
      <c r="M579" s="8">
        <f t="shared" si="27"/>
        <v>40613.25</v>
      </c>
      <c r="N579" s="8">
        <f t="shared" si="28"/>
        <v>40639.208333333336</v>
      </c>
      <c r="O579" t="b">
        <v>0</v>
      </c>
      <c r="P579" t="b">
        <v>0</v>
      </c>
      <c r="Q579" t="s">
        <v>159</v>
      </c>
      <c r="R579" t="s">
        <v>2034</v>
      </c>
      <c r="S579" t="s">
        <v>2057</v>
      </c>
    </row>
    <row r="580" spans="1:19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4">
        <f t="shared" si="29"/>
        <v>0.1675440414507772</v>
      </c>
      <c r="I580" t="s">
        <v>21</v>
      </c>
      <c r="J580" t="s">
        <v>22</v>
      </c>
      <c r="K580">
        <v>1322719200</v>
      </c>
      <c r="L580">
        <v>1322978400</v>
      </c>
      <c r="M580" s="8">
        <f t="shared" si="27"/>
        <v>40878.25</v>
      </c>
      <c r="N580" s="8">
        <f t="shared" si="28"/>
        <v>40881.25</v>
      </c>
      <c r="O580" t="b">
        <v>0</v>
      </c>
      <c r="P580" t="b">
        <v>0</v>
      </c>
      <c r="Q580" t="s">
        <v>474</v>
      </c>
      <c r="R580" t="s">
        <v>2040</v>
      </c>
      <c r="S580" t="s">
        <v>2062</v>
      </c>
    </row>
    <row r="581" spans="1:19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4">
        <f t="shared" si="29"/>
        <v>1.0111290322580646</v>
      </c>
      <c r="I581" t="s">
        <v>21</v>
      </c>
      <c r="J581" t="s">
        <v>22</v>
      </c>
      <c r="K581">
        <v>1312693200</v>
      </c>
      <c r="L581">
        <v>1313730000</v>
      </c>
      <c r="M581" s="8">
        <f t="shared" si="27"/>
        <v>40762.208333333336</v>
      </c>
      <c r="N581" s="8">
        <f t="shared" si="28"/>
        <v>40774.208333333336</v>
      </c>
      <c r="O581" t="b">
        <v>0</v>
      </c>
      <c r="P581" t="b">
        <v>0</v>
      </c>
      <c r="Q581" t="s">
        <v>159</v>
      </c>
      <c r="R581" t="s">
        <v>2034</v>
      </c>
      <c r="S581" t="s">
        <v>2057</v>
      </c>
    </row>
    <row r="582" spans="1:19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4">
        <f t="shared" si="29"/>
        <v>3.4150228310502282</v>
      </c>
      <c r="I582" t="s">
        <v>21</v>
      </c>
      <c r="J582" t="s">
        <v>22</v>
      </c>
      <c r="K582">
        <v>1393394400</v>
      </c>
      <c r="L582">
        <v>1394085600</v>
      </c>
      <c r="M582" s="8">
        <f t="shared" si="27"/>
        <v>41696.25</v>
      </c>
      <c r="N582" s="8">
        <f t="shared" si="28"/>
        <v>41704.25</v>
      </c>
      <c r="O582" t="b">
        <v>0</v>
      </c>
      <c r="P582" t="b">
        <v>0</v>
      </c>
      <c r="Q582" t="s">
        <v>33</v>
      </c>
      <c r="R582" t="s">
        <v>2038</v>
      </c>
      <c r="S582" t="s">
        <v>2039</v>
      </c>
    </row>
    <row r="583" spans="1:19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4">
        <f t="shared" si="29"/>
        <v>0.64016666666666666</v>
      </c>
      <c r="I583" t="s">
        <v>21</v>
      </c>
      <c r="J583" t="s">
        <v>22</v>
      </c>
      <c r="K583">
        <v>1304053200</v>
      </c>
      <c r="L583">
        <v>1305349200</v>
      </c>
      <c r="M583" s="8">
        <f t="shared" si="27"/>
        <v>40662.208333333336</v>
      </c>
      <c r="N583" s="8">
        <f t="shared" si="28"/>
        <v>40677.208333333336</v>
      </c>
      <c r="O583" t="b">
        <v>0</v>
      </c>
      <c r="P583" t="b">
        <v>0</v>
      </c>
      <c r="Q583" t="s">
        <v>28</v>
      </c>
      <c r="R583" t="s">
        <v>2036</v>
      </c>
      <c r="S583" t="s">
        <v>2037</v>
      </c>
    </row>
    <row r="584" spans="1:19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4">
        <f t="shared" si="29"/>
        <v>0.5208045977011494</v>
      </c>
      <c r="I584" t="s">
        <v>21</v>
      </c>
      <c r="J584" t="s">
        <v>22</v>
      </c>
      <c r="K584">
        <v>1433912400</v>
      </c>
      <c r="L584">
        <v>1434344400</v>
      </c>
      <c r="M584" s="8">
        <f t="shared" si="27"/>
        <v>42165.208333333328</v>
      </c>
      <c r="N584" s="8">
        <f t="shared" si="28"/>
        <v>42170.208333333328</v>
      </c>
      <c r="O584" t="b">
        <v>0</v>
      </c>
      <c r="P584" t="b">
        <v>1</v>
      </c>
      <c r="Q584" t="s">
        <v>89</v>
      </c>
      <c r="R584" t="s">
        <v>2049</v>
      </c>
      <c r="S584" t="s">
        <v>2050</v>
      </c>
    </row>
    <row r="585" spans="1:19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4">
        <f t="shared" si="29"/>
        <v>3.2240211640211642</v>
      </c>
      <c r="I585" t="s">
        <v>21</v>
      </c>
      <c r="J585" t="s">
        <v>22</v>
      </c>
      <c r="K585">
        <v>1329717600</v>
      </c>
      <c r="L585">
        <v>1331186400</v>
      </c>
      <c r="M585" s="8">
        <f t="shared" si="27"/>
        <v>40959.25</v>
      </c>
      <c r="N585" s="8">
        <f t="shared" si="28"/>
        <v>40976.25</v>
      </c>
      <c r="O585" t="b">
        <v>0</v>
      </c>
      <c r="P585" t="b">
        <v>0</v>
      </c>
      <c r="Q585" t="s">
        <v>42</v>
      </c>
      <c r="R585" t="s">
        <v>2040</v>
      </c>
      <c r="S585" t="s">
        <v>2041</v>
      </c>
    </row>
    <row r="586" spans="1:19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4">
        <f t="shared" si="29"/>
        <v>1.1950810185185186</v>
      </c>
      <c r="I586" t="s">
        <v>21</v>
      </c>
      <c r="J586" t="s">
        <v>22</v>
      </c>
      <c r="K586">
        <v>1335330000</v>
      </c>
      <c r="L586">
        <v>1336539600</v>
      </c>
      <c r="M586" s="8">
        <f t="shared" si="27"/>
        <v>41024.208333333336</v>
      </c>
      <c r="N586" s="8">
        <f t="shared" si="28"/>
        <v>41038.208333333336</v>
      </c>
      <c r="O586" t="b">
        <v>0</v>
      </c>
      <c r="P586" t="b">
        <v>0</v>
      </c>
      <c r="Q586" t="s">
        <v>28</v>
      </c>
      <c r="R586" t="s">
        <v>2036</v>
      </c>
      <c r="S586" t="s">
        <v>2037</v>
      </c>
    </row>
    <row r="587" spans="1:19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4">
        <f t="shared" si="29"/>
        <v>1.4679775280898877</v>
      </c>
      <c r="I587" t="s">
        <v>21</v>
      </c>
      <c r="J587" t="s">
        <v>22</v>
      </c>
      <c r="K587">
        <v>1268888400</v>
      </c>
      <c r="L587">
        <v>1269752400</v>
      </c>
      <c r="M587" s="8">
        <f t="shared" si="27"/>
        <v>40255.208333333336</v>
      </c>
      <c r="N587" s="8">
        <f t="shared" si="28"/>
        <v>40265.208333333336</v>
      </c>
      <c r="O587" t="b">
        <v>0</v>
      </c>
      <c r="P587" t="b">
        <v>0</v>
      </c>
      <c r="Q587" t="s">
        <v>206</v>
      </c>
      <c r="R587" t="s">
        <v>2046</v>
      </c>
      <c r="S587" t="s">
        <v>2058</v>
      </c>
    </row>
    <row r="588" spans="1:19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4">
        <f t="shared" si="29"/>
        <v>9.5057142857142853</v>
      </c>
      <c r="I588" t="s">
        <v>21</v>
      </c>
      <c r="J588" t="s">
        <v>22</v>
      </c>
      <c r="K588">
        <v>1289973600</v>
      </c>
      <c r="L588">
        <v>1291615200</v>
      </c>
      <c r="M588" s="8">
        <f t="shared" si="27"/>
        <v>40499.25</v>
      </c>
      <c r="N588" s="8">
        <f t="shared" si="28"/>
        <v>40518.25</v>
      </c>
      <c r="O588" t="b">
        <v>0</v>
      </c>
      <c r="P588" t="b">
        <v>0</v>
      </c>
      <c r="Q588" t="s">
        <v>23</v>
      </c>
      <c r="R588" t="s">
        <v>2034</v>
      </c>
      <c r="S588" t="s">
        <v>2035</v>
      </c>
    </row>
    <row r="589" spans="1:19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4">
        <f t="shared" si="29"/>
        <v>0.72893617021276591</v>
      </c>
      <c r="I589" t="s">
        <v>15</v>
      </c>
      <c r="J589" t="s">
        <v>16</v>
      </c>
      <c r="K589">
        <v>1547877600</v>
      </c>
      <c r="L589">
        <v>1552366800</v>
      </c>
      <c r="M589" s="8">
        <f t="shared" si="27"/>
        <v>43484.25</v>
      </c>
      <c r="N589" s="8">
        <f t="shared" si="28"/>
        <v>43536.208333333328</v>
      </c>
      <c r="O589" t="b">
        <v>0</v>
      </c>
      <c r="P589" t="b">
        <v>1</v>
      </c>
      <c r="Q589" t="s">
        <v>17</v>
      </c>
      <c r="R589" t="s">
        <v>2032</v>
      </c>
      <c r="S589" t="s">
        <v>2033</v>
      </c>
    </row>
    <row r="590" spans="1:19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4">
        <f t="shared" si="29"/>
        <v>0.7900824873096447</v>
      </c>
      <c r="I590" t="s">
        <v>40</v>
      </c>
      <c r="J590" t="s">
        <v>41</v>
      </c>
      <c r="K590">
        <v>1269493200</v>
      </c>
      <c r="L590">
        <v>1272171600</v>
      </c>
      <c r="M590" s="8">
        <f t="shared" si="27"/>
        <v>40262.208333333336</v>
      </c>
      <c r="N590" s="8">
        <f t="shared" si="28"/>
        <v>40293.208333333336</v>
      </c>
      <c r="O590" t="b">
        <v>0</v>
      </c>
      <c r="P590" t="b">
        <v>0</v>
      </c>
      <c r="Q590" t="s">
        <v>33</v>
      </c>
      <c r="R590" t="s">
        <v>2038</v>
      </c>
      <c r="S590" t="s">
        <v>2039</v>
      </c>
    </row>
    <row r="591" spans="1:19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4">
        <f t="shared" si="29"/>
        <v>0.64721518987341775</v>
      </c>
      <c r="I591" t="s">
        <v>21</v>
      </c>
      <c r="J591" t="s">
        <v>22</v>
      </c>
      <c r="K591">
        <v>1436072400</v>
      </c>
      <c r="L591">
        <v>1436677200</v>
      </c>
      <c r="M591" s="8">
        <f t="shared" si="27"/>
        <v>42190.208333333328</v>
      </c>
      <c r="N591" s="8">
        <f t="shared" si="28"/>
        <v>42197.208333333328</v>
      </c>
      <c r="O591" t="b">
        <v>0</v>
      </c>
      <c r="P591" t="b">
        <v>0</v>
      </c>
      <c r="Q591" t="s">
        <v>42</v>
      </c>
      <c r="R591" t="s">
        <v>2040</v>
      </c>
      <c r="S591" t="s">
        <v>2041</v>
      </c>
    </row>
    <row r="592" spans="1:19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4">
        <f t="shared" si="29"/>
        <v>0.82028169014084507</v>
      </c>
      <c r="I592" t="s">
        <v>26</v>
      </c>
      <c r="J592" t="s">
        <v>27</v>
      </c>
      <c r="K592">
        <v>1419141600</v>
      </c>
      <c r="L592">
        <v>1420092000</v>
      </c>
      <c r="M592" s="8">
        <f t="shared" si="27"/>
        <v>41994.25</v>
      </c>
      <c r="N592" s="8">
        <f t="shared" si="28"/>
        <v>42005.25</v>
      </c>
      <c r="O592" t="b">
        <v>0</v>
      </c>
      <c r="P592" t="b">
        <v>0</v>
      </c>
      <c r="Q592" t="s">
        <v>133</v>
      </c>
      <c r="R592" t="s">
        <v>2046</v>
      </c>
      <c r="S592" t="s">
        <v>2055</v>
      </c>
    </row>
    <row r="593" spans="1:19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4">
        <f t="shared" si="29"/>
        <v>10.376666666666667</v>
      </c>
      <c r="I593" t="s">
        <v>21</v>
      </c>
      <c r="J593" t="s">
        <v>22</v>
      </c>
      <c r="K593">
        <v>1279083600</v>
      </c>
      <c r="L593">
        <v>1279947600</v>
      </c>
      <c r="M593" s="8">
        <f t="shared" si="27"/>
        <v>40373.208333333336</v>
      </c>
      <c r="N593" s="8">
        <f t="shared" si="28"/>
        <v>40383.208333333336</v>
      </c>
      <c r="O593" t="b">
        <v>0</v>
      </c>
      <c r="P593" t="b">
        <v>0</v>
      </c>
      <c r="Q593" t="s">
        <v>89</v>
      </c>
      <c r="R593" t="s">
        <v>2049</v>
      </c>
      <c r="S593" t="s">
        <v>2050</v>
      </c>
    </row>
    <row r="594" spans="1:19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4">
        <f t="shared" si="29"/>
        <v>0.12910076530612244</v>
      </c>
      <c r="I594" t="s">
        <v>21</v>
      </c>
      <c r="J594" t="s">
        <v>22</v>
      </c>
      <c r="K594">
        <v>1401426000</v>
      </c>
      <c r="L594">
        <v>1402203600</v>
      </c>
      <c r="M594" s="8">
        <f t="shared" si="27"/>
        <v>41789.208333333336</v>
      </c>
      <c r="N594" s="8">
        <f t="shared" si="28"/>
        <v>41798.208333333336</v>
      </c>
      <c r="O594" t="b">
        <v>0</v>
      </c>
      <c r="P594" t="b">
        <v>0</v>
      </c>
      <c r="Q594" t="s">
        <v>33</v>
      </c>
      <c r="R594" t="s">
        <v>2038</v>
      </c>
      <c r="S594" t="s">
        <v>2039</v>
      </c>
    </row>
    <row r="595" spans="1:19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4">
        <f t="shared" si="29"/>
        <v>1.5484210526315789</v>
      </c>
      <c r="I595" t="s">
        <v>21</v>
      </c>
      <c r="J595" t="s">
        <v>22</v>
      </c>
      <c r="K595">
        <v>1395810000</v>
      </c>
      <c r="L595">
        <v>1396933200</v>
      </c>
      <c r="M595" s="8">
        <f t="shared" si="27"/>
        <v>41724.208333333336</v>
      </c>
      <c r="N595" s="8">
        <f t="shared" si="28"/>
        <v>41737.208333333336</v>
      </c>
      <c r="O595" t="b">
        <v>0</v>
      </c>
      <c r="P595" t="b">
        <v>0</v>
      </c>
      <c r="Q595" t="s">
        <v>71</v>
      </c>
      <c r="R595" t="s">
        <v>2040</v>
      </c>
      <c r="S595" t="s">
        <v>2048</v>
      </c>
    </row>
    <row r="596" spans="1:19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4">
        <f t="shared" si="29"/>
        <v>7.0991735537190084E-2</v>
      </c>
      <c r="I596" t="s">
        <v>21</v>
      </c>
      <c r="J596" t="s">
        <v>22</v>
      </c>
      <c r="K596">
        <v>1467003600</v>
      </c>
      <c r="L596">
        <v>1467262800</v>
      </c>
      <c r="M596" s="8">
        <f t="shared" si="27"/>
        <v>42548.208333333328</v>
      </c>
      <c r="N596" s="8">
        <f t="shared" si="28"/>
        <v>42551.208333333328</v>
      </c>
      <c r="O596" t="b">
        <v>0</v>
      </c>
      <c r="P596" t="b">
        <v>1</v>
      </c>
      <c r="Q596" t="s">
        <v>33</v>
      </c>
      <c r="R596" t="s">
        <v>2038</v>
      </c>
      <c r="S596" t="s">
        <v>2039</v>
      </c>
    </row>
    <row r="597" spans="1:19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4">
        <f t="shared" si="29"/>
        <v>2.0852773826458035</v>
      </c>
      <c r="I597" t="s">
        <v>21</v>
      </c>
      <c r="J597" t="s">
        <v>22</v>
      </c>
      <c r="K597">
        <v>1268715600</v>
      </c>
      <c r="L597">
        <v>1270530000</v>
      </c>
      <c r="M597" s="8">
        <f t="shared" si="27"/>
        <v>40253.208333333336</v>
      </c>
      <c r="N597" s="8">
        <f t="shared" si="28"/>
        <v>40274.208333333336</v>
      </c>
      <c r="O597" t="b">
        <v>0</v>
      </c>
      <c r="P597" t="b">
        <v>1</v>
      </c>
      <c r="Q597" t="s">
        <v>33</v>
      </c>
      <c r="R597" t="s">
        <v>2038</v>
      </c>
      <c r="S597" t="s">
        <v>2039</v>
      </c>
    </row>
    <row r="598" spans="1:19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4">
        <f t="shared" si="29"/>
        <v>0.99683544303797467</v>
      </c>
      <c r="I598" t="s">
        <v>21</v>
      </c>
      <c r="J598" t="s">
        <v>22</v>
      </c>
      <c r="K598">
        <v>1457157600</v>
      </c>
      <c r="L598">
        <v>1457762400</v>
      </c>
      <c r="M598" s="8">
        <f t="shared" si="27"/>
        <v>42434.25</v>
      </c>
      <c r="N598" s="8">
        <f t="shared" si="28"/>
        <v>42441.25</v>
      </c>
      <c r="O598" t="b">
        <v>0</v>
      </c>
      <c r="P598" t="b">
        <v>1</v>
      </c>
      <c r="Q598" t="s">
        <v>53</v>
      </c>
      <c r="R598" t="s">
        <v>2040</v>
      </c>
      <c r="S598" t="s">
        <v>2043</v>
      </c>
    </row>
    <row r="599" spans="1:19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4">
        <f t="shared" si="29"/>
        <v>2.0159756097560977</v>
      </c>
      <c r="I599" t="s">
        <v>21</v>
      </c>
      <c r="J599" t="s">
        <v>22</v>
      </c>
      <c r="K599">
        <v>1573970400</v>
      </c>
      <c r="L599">
        <v>1575525600</v>
      </c>
      <c r="M599" s="8">
        <f t="shared" si="27"/>
        <v>43786.25</v>
      </c>
      <c r="N599" s="8">
        <f t="shared" si="28"/>
        <v>43804.25</v>
      </c>
      <c r="O599" t="b">
        <v>0</v>
      </c>
      <c r="P599" t="b">
        <v>0</v>
      </c>
      <c r="Q599" t="s">
        <v>33</v>
      </c>
      <c r="R599" t="s">
        <v>2038</v>
      </c>
      <c r="S599" t="s">
        <v>2039</v>
      </c>
    </row>
    <row r="600" spans="1:19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4">
        <f t="shared" si="29"/>
        <v>1.6209032258064515</v>
      </c>
      <c r="I600" t="s">
        <v>107</v>
      </c>
      <c r="J600" t="s">
        <v>108</v>
      </c>
      <c r="K600">
        <v>1276578000</v>
      </c>
      <c r="L600">
        <v>1279083600</v>
      </c>
      <c r="M600" s="8">
        <f t="shared" si="27"/>
        <v>40344.208333333336</v>
      </c>
      <c r="N600" s="8">
        <f t="shared" si="28"/>
        <v>40373.208333333336</v>
      </c>
      <c r="O600" t="b">
        <v>0</v>
      </c>
      <c r="P600" t="b">
        <v>0</v>
      </c>
      <c r="Q600" t="s">
        <v>23</v>
      </c>
      <c r="R600" t="s">
        <v>2034</v>
      </c>
      <c r="S600" t="s">
        <v>2035</v>
      </c>
    </row>
    <row r="601" spans="1:19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4">
        <f t="shared" si="29"/>
        <v>3.6436208125445471E-2</v>
      </c>
      <c r="I601" t="s">
        <v>36</v>
      </c>
      <c r="J601" t="s">
        <v>37</v>
      </c>
      <c r="K601">
        <v>1423720800</v>
      </c>
      <c r="L601">
        <v>1424412000</v>
      </c>
      <c r="M601" s="8">
        <f t="shared" si="27"/>
        <v>42047.25</v>
      </c>
      <c r="N601" s="8">
        <f t="shared" si="28"/>
        <v>42055.25</v>
      </c>
      <c r="O601" t="b">
        <v>0</v>
      </c>
      <c r="P601" t="b">
        <v>0</v>
      </c>
      <c r="Q601" t="s">
        <v>42</v>
      </c>
      <c r="R601" t="s">
        <v>2040</v>
      </c>
      <c r="S601" t="s">
        <v>2041</v>
      </c>
    </row>
    <row r="602" spans="1:19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4">
        <f t="shared" si="29"/>
        <v>0.05</v>
      </c>
      <c r="I602" t="s">
        <v>40</v>
      </c>
      <c r="J602" t="s">
        <v>41</v>
      </c>
      <c r="K602">
        <v>1375160400</v>
      </c>
      <c r="L602">
        <v>1376197200</v>
      </c>
      <c r="M602" s="8">
        <f t="shared" si="27"/>
        <v>41485.208333333336</v>
      </c>
      <c r="N602" s="8">
        <f t="shared" si="28"/>
        <v>41497.208333333336</v>
      </c>
      <c r="O602" t="b">
        <v>0</v>
      </c>
      <c r="P602" t="b">
        <v>0</v>
      </c>
      <c r="Q602" t="s">
        <v>17</v>
      </c>
      <c r="R602" t="s">
        <v>2032</v>
      </c>
      <c r="S602" t="s">
        <v>2033</v>
      </c>
    </row>
    <row r="603" spans="1:19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4">
        <f t="shared" si="29"/>
        <v>2.0663492063492064</v>
      </c>
      <c r="I603" t="s">
        <v>21</v>
      </c>
      <c r="J603" t="s">
        <v>22</v>
      </c>
      <c r="K603">
        <v>1401426000</v>
      </c>
      <c r="L603">
        <v>1402894800</v>
      </c>
      <c r="M603" s="8">
        <f t="shared" si="27"/>
        <v>41789.208333333336</v>
      </c>
      <c r="N603" s="8">
        <f t="shared" si="28"/>
        <v>41806.208333333336</v>
      </c>
      <c r="O603" t="b">
        <v>1</v>
      </c>
      <c r="P603" t="b">
        <v>0</v>
      </c>
      <c r="Q603" t="s">
        <v>65</v>
      </c>
      <c r="R603" t="s">
        <v>2036</v>
      </c>
      <c r="S603" t="s">
        <v>2045</v>
      </c>
    </row>
    <row r="604" spans="1:19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4">
        <f t="shared" si="29"/>
        <v>1.2823628691983122</v>
      </c>
      <c r="I604" t="s">
        <v>21</v>
      </c>
      <c r="J604" t="s">
        <v>22</v>
      </c>
      <c r="K604">
        <v>1433480400</v>
      </c>
      <c r="L604">
        <v>1434430800</v>
      </c>
      <c r="M604" s="8">
        <f t="shared" si="27"/>
        <v>42160.208333333328</v>
      </c>
      <c r="N604" s="8">
        <f t="shared" si="28"/>
        <v>42171.208333333328</v>
      </c>
      <c r="O604" t="b">
        <v>0</v>
      </c>
      <c r="P604" t="b">
        <v>0</v>
      </c>
      <c r="Q604" t="s">
        <v>33</v>
      </c>
      <c r="R604" t="s">
        <v>2038</v>
      </c>
      <c r="S604" t="s">
        <v>2039</v>
      </c>
    </row>
    <row r="605" spans="1:19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4">
        <f t="shared" si="29"/>
        <v>1.1966037735849056</v>
      </c>
      <c r="I605" t="s">
        <v>21</v>
      </c>
      <c r="J605" t="s">
        <v>22</v>
      </c>
      <c r="K605">
        <v>1555563600</v>
      </c>
      <c r="L605">
        <v>1557896400</v>
      </c>
      <c r="M605" s="8">
        <f t="shared" si="27"/>
        <v>43573.208333333328</v>
      </c>
      <c r="N605" s="8">
        <f t="shared" si="28"/>
        <v>43600.208333333328</v>
      </c>
      <c r="O605" t="b">
        <v>0</v>
      </c>
      <c r="P605" t="b">
        <v>0</v>
      </c>
      <c r="Q605" t="s">
        <v>33</v>
      </c>
      <c r="R605" t="s">
        <v>2038</v>
      </c>
      <c r="S605" t="s">
        <v>2039</v>
      </c>
    </row>
    <row r="606" spans="1:19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4">
        <f t="shared" si="29"/>
        <v>1.7073055242390078</v>
      </c>
      <c r="I606" t="s">
        <v>21</v>
      </c>
      <c r="J606" t="s">
        <v>22</v>
      </c>
      <c r="K606">
        <v>1295676000</v>
      </c>
      <c r="L606">
        <v>1297490400</v>
      </c>
      <c r="M606" s="8">
        <f t="shared" si="27"/>
        <v>40565.25</v>
      </c>
      <c r="N606" s="8">
        <f t="shared" si="28"/>
        <v>40586.25</v>
      </c>
      <c r="O606" t="b">
        <v>0</v>
      </c>
      <c r="P606" t="b">
        <v>0</v>
      </c>
      <c r="Q606" t="s">
        <v>33</v>
      </c>
      <c r="R606" t="s">
        <v>2038</v>
      </c>
      <c r="S606" t="s">
        <v>2039</v>
      </c>
    </row>
    <row r="607" spans="1:19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4">
        <f t="shared" si="29"/>
        <v>1.8721212121212121</v>
      </c>
      <c r="I607" t="s">
        <v>21</v>
      </c>
      <c r="J607" t="s">
        <v>22</v>
      </c>
      <c r="K607">
        <v>1443848400</v>
      </c>
      <c r="L607">
        <v>1447394400</v>
      </c>
      <c r="M607" s="8">
        <f t="shared" si="27"/>
        <v>42280.208333333328</v>
      </c>
      <c r="N607" s="8">
        <f t="shared" si="28"/>
        <v>42321.25</v>
      </c>
      <c r="O607" t="b">
        <v>0</v>
      </c>
      <c r="P607" t="b">
        <v>0</v>
      </c>
      <c r="Q607" t="s">
        <v>68</v>
      </c>
      <c r="R607" t="s">
        <v>2046</v>
      </c>
      <c r="S607" t="s">
        <v>2047</v>
      </c>
    </row>
    <row r="608" spans="1:19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4">
        <f t="shared" si="29"/>
        <v>1.8838235294117647</v>
      </c>
      <c r="I608" t="s">
        <v>40</v>
      </c>
      <c r="J608" t="s">
        <v>41</v>
      </c>
      <c r="K608">
        <v>1457330400</v>
      </c>
      <c r="L608">
        <v>1458277200</v>
      </c>
      <c r="M608" s="8">
        <f t="shared" si="27"/>
        <v>42436.25</v>
      </c>
      <c r="N608" s="8">
        <f t="shared" si="28"/>
        <v>42447.208333333328</v>
      </c>
      <c r="O608" t="b">
        <v>0</v>
      </c>
      <c r="P608" t="b">
        <v>0</v>
      </c>
      <c r="Q608" t="s">
        <v>23</v>
      </c>
      <c r="R608" t="s">
        <v>2034</v>
      </c>
      <c r="S608" t="s">
        <v>2035</v>
      </c>
    </row>
    <row r="609" spans="1:19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4">
        <f t="shared" si="29"/>
        <v>1.3129869186046512</v>
      </c>
      <c r="I609" t="s">
        <v>21</v>
      </c>
      <c r="J609" t="s">
        <v>22</v>
      </c>
      <c r="K609">
        <v>1395550800</v>
      </c>
      <c r="L609">
        <v>1395723600</v>
      </c>
      <c r="M609" s="8">
        <f t="shared" si="27"/>
        <v>41721.208333333336</v>
      </c>
      <c r="N609" s="8">
        <f t="shared" si="28"/>
        <v>41723.208333333336</v>
      </c>
      <c r="O609" t="b">
        <v>0</v>
      </c>
      <c r="P609" t="b">
        <v>0</v>
      </c>
      <c r="Q609" t="s">
        <v>17</v>
      </c>
      <c r="R609" t="s">
        <v>2032</v>
      </c>
      <c r="S609" t="s">
        <v>2033</v>
      </c>
    </row>
    <row r="610" spans="1:19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4">
        <f t="shared" si="29"/>
        <v>2.8397435897435899</v>
      </c>
      <c r="I610" t="s">
        <v>21</v>
      </c>
      <c r="J610" t="s">
        <v>22</v>
      </c>
      <c r="K610">
        <v>1551852000</v>
      </c>
      <c r="L610">
        <v>1552197600</v>
      </c>
      <c r="M610" s="8">
        <f t="shared" si="27"/>
        <v>43530.25</v>
      </c>
      <c r="N610" s="8">
        <f t="shared" si="28"/>
        <v>43534.25</v>
      </c>
      <c r="O610" t="b">
        <v>0</v>
      </c>
      <c r="P610" t="b">
        <v>1</v>
      </c>
      <c r="Q610" t="s">
        <v>159</v>
      </c>
      <c r="R610" t="s">
        <v>2034</v>
      </c>
      <c r="S610" t="s">
        <v>2057</v>
      </c>
    </row>
    <row r="611" spans="1:19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4">
        <f t="shared" si="29"/>
        <v>1.2041999999999999</v>
      </c>
      <c r="I611" t="s">
        <v>21</v>
      </c>
      <c r="J611" t="s">
        <v>22</v>
      </c>
      <c r="K611">
        <v>1547618400</v>
      </c>
      <c r="L611">
        <v>1549087200</v>
      </c>
      <c r="M611" s="8">
        <f t="shared" si="27"/>
        <v>43481.25</v>
      </c>
      <c r="N611" s="8">
        <f t="shared" si="28"/>
        <v>43498.25</v>
      </c>
      <c r="O611" t="b">
        <v>0</v>
      </c>
      <c r="P611" t="b">
        <v>0</v>
      </c>
      <c r="Q611" t="s">
        <v>474</v>
      </c>
      <c r="R611" t="s">
        <v>2040</v>
      </c>
      <c r="S611" t="s">
        <v>2062</v>
      </c>
    </row>
    <row r="612" spans="1:19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4">
        <f t="shared" si="29"/>
        <v>4.1905607476635511</v>
      </c>
      <c r="I612" t="s">
        <v>21</v>
      </c>
      <c r="J612" t="s">
        <v>22</v>
      </c>
      <c r="K612">
        <v>1355637600</v>
      </c>
      <c r="L612">
        <v>1356847200</v>
      </c>
      <c r="M612" s="8">
        <f t="shared" si="27"/>
        <v>41259.25</v>
      </c>
      <c r="N612" s="8">
        <f t="shared" si="28"/>
        <v>41273.25</v>
      </c>
      <c r="O612" t="b">
        <v>0</v>
      </c>
      <c r="P612" t="b">
        <v>0</v>
      </c>
      <c r="Q612" t="s">
        <v>33</v>
      </c>
      <c r="R612" t="s">
        <v>2038</v>
      </c>
      <c r="S612" t="s">
        <v>2039</v>
      </c>
    </row>
    <row r="613" spans="1:19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4">
        <f t="shared" si="29"/>
        <v>0.13853658536585367</v>
      </c>
      <c r="I613" t="s">
        <v>21</v>
      </c>
      <c r="J613" t="s">
        <v>22</v>
      </c>
      <c r="K613">
        <v>1374728400</v>
      </c>
      <c r="L613">
        <v>1375765200</v>
      </c>
      <c r="M613" s="8">
        <f t="shared" si="27"/>
        <v>41480.208333333336</v>
      </c>
      <c r="N613" s="8">
        <f t="shared" si="28"/>
        <v>41492.208333333336</v>
      </c>
      <c r="O613" t="b">
        <v>0</v>
      </c>
      <c r="P613" t="b">
        <v>0</v>
      </c>
      <c r="Q613" t="s">
        <v>33</v>
      </c>
      <c r="R613" t="s">
        <v>2038</v>
      </c>
      <c r="S613" t="s">
        <v>2039</v>
      </c>
    </row>
    <row r="614" spans="1:19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4">
        <f t="shared" si="29"/>
        <v>1.3943548387096774</v>
      </c>
      <c r="I614" t="s">
        <v>21</v>
      </c>
      <c r="J614" t="s">
        <v>22</v>
      </c>
      <c r="K614">
        <v>1287810000</v>
      </c>
      <c r="L614">
        <v>1289800800</v>
      </c>
      <c r="M614" s="8">
        <f t="shared" si="27"/>
        <v>40474.208333333336</v>
      </c>
      <c r="N614" s="8">
        <f t="shared" si="28"/>
        <v>40497.25</v>
      </c>
      <c r="O614" t="b">
        <v>0</v>
      </c>
      <c r="P614" t="b">
        <v>0</v>
      </c>
      <c r="Q614" t="s">
        <v>50</v>
      </c>
      <c r="R614" t="s">
        <v>2034</v>
      </c>
      <c r="S614" t="s">
        <v>2042</v>
      </c>
    </row>
    <row r="615" spans="1:19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4">
        <f t="shared" si="29"/>
        <v>1.74</v>
      </c>
      <c r="I615" t="s">
        <v>15</v>
      </c>
      <c r="J615" t="s">
        <v>16</v>
      </c>
      <c r="K615">
        <v>1503723600</v>
      </c>
      <c r="L615">
        <v>1504501200</v>
      </c>
      <c r="M615" s="8">
        <f t="shared" si="27"/>
        <v>42973.208333333328</v>
      </c>
      <c r="N615" s="8">
        <f t="shared" si="28"/>
        <v>42982.208333333328</v>
      </c>
      <c r="O615" t="b">
        <v>0</v>
      </c>
      <c r="P615" t="b">
        <v>0</v>
      </c>
      <c r="Q615" t="s">
        <v>33</v>
      </c>
      <c r="R615" t="s">
        <v>2038</v>
      </c>
      <c r="S615" t="s">
        <v>2039</v>
      </c>
    </row>
    <row r="616" spans="1:19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4">
        <f t="shared" si="29"/>
        <v>1.5549056603773586</v>
      </c>
      <c r="I616" t="s">
        <v>21</v>
      </c>
      <c r="J616" t="s">
        <v>22</v>
      </c>
      <c r="K616">
        <v>1484114400</v>
      </c>
      <c r="L616">
        <v>1485669600</v>
      </c>
      <c r="M616" s="8">
        <f t="shared" si="27"/>
        <v>42746.25</v>
      </c>
      <c r="N616" s="8">
        <f t="shared" si="28"/>
        <v>42764.25</v>
      </c>
      <c r="O616" t="b">
        <v>0</v>
      </c>
      <c r="P616" t="b">
        <v>0</v>
      </c>
      <c r="Q616" t="s">
        <v>33</v>
      </c>
      <c r="R616" t="s">
        <v>2038</v>
      </c>
      <c r="S616" t="s">
        <v>2039</v>
      </c>
    </row>
    <row r="617" spans="1:19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4">
        <f t="shared" si="29"/>
        <v>1.7044705882352942</v>
      </c>
      <c r="I617" t="s">
        <v>107</v>
      </c>
      <c r="J617" t="s">
        <v>108</v>
      </c>
      <c r="K617">
        <v>1461906000</v>
      </c>
      <c r="L617">
        <v>1462770000</v>
      </c>
      <c r="M617" s="8">
        <f t="shared" si="27"/>
        <v>42489.208333333328</v>
      </c>
      <c r="N617" s="8">
        <f t="shared" si="28"/>
        <v>42499.208333333328</v>
      </c>
      <c r="O617" t="b">
        <v>0</v>
      </c>
      <c r="P617" t="b">
        <v>0</v>
      </c>
      <c r="Q617" t="s">
        <v>33</v>
      </c>
      <c r="R617" t="s">
        <v>2038</v>
      </c>
      <c r="S617" t="s">
        <v>2039</v>
      </c>
    </row>
    <row r="618" spans="1:19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4">
        <f t="shared" si="29"/>
        <v>1.8951562500000001</v>
      </c>
      <c r="I618" t="s">
        <v>40</v>
      </c>
      <c r="J618" t="s">
        <v>41</v>
      </c>
      <c r="K618">
        <v>1379653200</v>
      </c>
      <c r="L618">
        <v>1379739600</v>
      </c>
      <c r="M618" s="8">
        <f t="shared" si="27"/>
        <v>41537.208333333336</v>
      </c>
      <c r="N618" s="8">
        <f t="shared" si="28"/>
        <v>41538.208333333336</v>
      </c>
      <c r="O618" t="b">
        <v>0</v>
      </c>
      <c r="P618" t="b">
        <v>1</v>
      </c>
      <c r="Q618" t="s">
        <v>60</v>
      </c>
      <c r="R618" t="s">
        <v>2034</v>
      </c>
      <c r="S618" t="s">
        <v>2044</v>
      </c>
    </row>
    <row r="619" spans="1:19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4">
        <f t="shared" si="29"/>
        <v>2.4971428571428573</v>
      </c>
      <c r="I619" t="s">
        <v>21</v>
      </c>
      <c r="J619" t="s">
        <v>22</v>
      </c>
      <c r="K619">
        <v>1401858000</v>
      </c>
      <c r="L619">
        <v>1402722000</v>
      </c>
      <c r="M619" s="8">
        <f t="shared" si="27"/>
        <v>41794.208333333336</v>
      </c>
      <c r="N619" s="8">
        <f t="shared" si="28"/>
        <v>41804.208333333336</v>
      </c>
      <c r="O619" t="b">
        <v>0</v>
      </c>
      <c r="P619" t="b">
        <v>0</v>
      </c>
      <c r="Q619" t="s">
        <v>33</v>
      </c>
      <c r="R619" t="s">
        <v>2038</v>
      </c>
      <c r="S619" t="s">
        <v>2039</v>
      </c>
    </row>
    <row r="620" spans="1:19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4">
        <f t="shared" si="29"/>
        <v>0.48860523665659616</v>
      </c>
      <c r="I620" t="s">
        <v>21</v>
      </c>
      <c r="J620" t="s">
        <v>22</v>
      </c>
      <c r="K620">
        <v>1367470800</v>
      </c>
      <c r="L620">
        <v>1369285200</v>
      </c>
      <c r="M620" s="8">
        <f t="shared" si="27"/>
        <v>41396.208333333336</v>
      </c>
      <c r="N620" s="8">
        <f t="shared" si="28"/>
        <v>41417.208333333336</v>
      </c>
      <c r="O620" t="b">
        <v>0</v>
      </c>
      <c r="P620" t="b">
        <v>0</v>
      </c>
      <c r="Q620" t="s">
        <v>68</v>
      </c>
      <c r="R620" t="s">
        <v>2046</v>
      </c>
      <c r="S620" t="s">
        <v>2047</v>
      </c>
    </row>
    <row r="621" spans="1:19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4">
        <f t="shared" si="29"/>
        <v>0.28461970393057684</v>
      </c>
      <c r="I621" t="s">
        <v>21</v>
      </c>
      <c r="J621" t="s">
        <v>22</v>
      </c>
      <c r="K621">
        <v>1304658000</v>
      </c>
      <c r="L621">
        <v>1304744400</v>
      </c>
      <c r="M621" s="8">
        <f t="shared" si="27"/>
        <v>40669.208333333336</v>
      </c>
      <c r="N621" s="8">
        <f t="shared" si="28"/>
        <v>40670.208333333336</v>
      </c>
      <c r="O621" t="b">
        <v>1</v>
      </c>
      <c r="P621" t="b">
        <v>1</v>
      </c>
      <c r="Q621" t="s">
        <v>33</v>
      </c>
      <c r="R621" t="s">
        <v>2038</v>
      </c>
      <c r="S621" t="s">
        <v>2039</v>
      </c>
    </row>
    <row r="622" spans="1:19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4">
        <f t="shared" si="29"/>
        <v>2.6802325581395348</v>
      </c>
      <c r="I622" t="s">
        <v>26</v>
      </c>
      <c r="J622" t="s">
        <v>27</v>
      </c>
      <c r="K622">
        <v>1467954000</v>
      </c>
      <c r="L622">
        <v>1468299600</v>
      </c>
      <c r="M622" s="8">
        <f t="shared" si="27"/>
        <v>42559.208333333328</v>
      </c>
      <c r="N622" s="8">
        <f t="shared" si="28"/>
        <v>42563.208333333328</v>
      </c>
      <c r="O622" t="b">
        <v>0</v>
      </c>
      <c r="P622" t="b">
        <v>0</v>
      </c>
      <c r="Q622" t="s">
        <v>122</v>
      </c>
      <c r="R622" t="s">
        <v>2053</v>
      </c>
      <c r="S622" t="s">
        <v>2054</v>
      </c>
    </row>
    <row r="623" spans="1:19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4">
        <f t="shared" si="29"/>
        <v>6.1980078125000002</v>
      </c>
      <c r="I623" t="s">
        <v>21</v>
      </c>
      <c r="J623" t="s">
        <v>22</v>
      </c>
      <c r="K623">
        <v>1473742800</v>
      </c>
      <c r="L623">
        <v>1474174800</v>
      </c>
      <c r="M623" s="8">
        <f t="shared" si="27"/>
        <v>42626.208333333328</v>
      </c>
      <c r="N623" s="8">
        <f t="shared" si="28"/>
        <v>42631.208333333328</v>
      </c>
      <c r="O623" t="b">
        <v>0</v>
      </c>
      <c r="P623" t="b">
        <v>0</v>
      </c>
      <c r="Q623" t="s">
        <v>33</v>
      </c>
      <c r="R623" t="s">
        <v>2038</v>
      </c>
      <c r="S623" t="s">
        <v>2039</v>
      </c>
    </row>
    <row r="624" spans="1:19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4">
        <f t="shared" si="29"/>
        <v>3.1301587301587303E-2</v>
      </c>
      <c r="I624" t="s">
        <v>21</v>
      </c>
      <c r="J624" t="s">
        <v>22</v>
      </c>
      <c r="K624">
        <v>1523768400</v>
      </c>
      <c r="L624">
        <v>1526014800</v>
      </c>
      <c r="M624" s="8">
        <f t="shared" si="27"/>
        <v>43205.208333333328</v>
      </c>
      <c r="N624" s="8">
        <f t="shared" si="28"/>
        <v>43231.208333333328</v>
      </c>
      <c r="O624" t="b">
        <v>0</v>
      </c>
      <c r="P624" t="b">
        <v>0</v>
      </c>
      <c r="Q624" t="s">
        <v>60</v>
      </c>
      <c r="R624" t="s">
        <v>2034</v>
      </c>
      <c r="S624" t="s">
        <v>2044</v>
      </c>
    </row>
    <row r="625" spans="1:19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4">
        <f t="shared" si="29"/>
        <v>1.5992152704135738</v>
      </c>
      <c r="I625" t="s">
        <v>40</v>
      </c>
      <c r="J625" t="s">
        <v>41</v>
      </c>
      <c r="K625">
        <v>1437022800</v>
      </c>
      <c r="L625">
        <v>1437454800</v>
      </c>
      <c r="M625" s="8">
        <f t="shared" si="27"/>
        <v>42201.208333333328</v>
      </c>
      <c r="N625" s="8">
        <f t="shared" si="28"/>
        <v>42206.208333333328</v>
      </c>
      <c r="O625" t="b">
        <v>0</v>
      </c>
      <c r="P625" t="b">
        <v>0</v>
      </c>
      <c r="Q625" t="s">
        <v>33</v>
      </c>
      <c r="R625" t="s">
        <v>2038</v>
      </c>
      <c r="S625" t="s">
        <v>2039</v>
      </c>
    </row>
    <row r="626" spans="1:19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4">
        <f t="shared" si="29"/>
        <v>2.793921568627451</v>
      </c>
      <c r="I626" t="s">
        <v>21</v>
      </c>
      <c r="J626" t="s">
        <v>22</v>
      </c>
      <c r="K626">
        <v>1422165600</v>
      </c>
      <c r="L626">
        <v>1422684000</v>
      </c>
      <c r="M626" s="8">
        <f t="shared" si="27"/>
        <v>42029.25</v>
      </c>
      <c r="N626" s="8">
        <f t="shared" si="28"/>
        <v>42035.25</v>
      </c>
      <c r="O626" t="b">
        <v>0</v>
      </c>
      <c r="P626" t="b">
        <v>0</v>
      </c>
      <c r="Q626" t="s">
        <v>122</v>
      </c>
      <c r="R626" t="s">
        <v>2053</v>
      </c>
      <c r="S626" t="s">
        <v>2054</v>
      </c>
    </row>
    <row r="627" spans="1:19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4">
        <f t="shared" si="29"/>
        <v>0.77373333333333338</v>
      </c>
      <c r="I627" t="s">
        <v>21</v>
      </c>
      <c r="J627" t="s">
        <v>22</v>
      </c>
      <c r="K627">
        <v>1580104800</v>
      </c>
      <c r="L627">
        <v>1581314400</v>
      </c>
      <c r="M627" s="8">
        <f t="shared" si="27"/>
        <v>43857.25</v>
      </c>
      <c r="N627" s="8">
        <f t="shared" si="28"/>
        <v>43871.25</v>
      </c>
      <c r="O627" t="b">
        <v>0</v>
      </c>
      <c r="P627" t="b">
        <v>0</v>
      </c>
      <c r="Q627" t="s">
        <v>33</v>
      </c>
      <c r="R627" t="s">
        <v>2038</v>
      </c>
      <c r="S627" t="s">
        <v>2039</v>
      </c>
    </row>
    <row r="628" spans="1:19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4">
        <f t="shared" si="29"/>
        <v>2.0632812500000002</v>
      </c>
      <c r="I628" t="s">
        <v>21</v>
      </c>
      <c r="J628" t="s">
        <v>22</v>
      </c>
      <c r="K628">
        <v>1285650000</v>
      </c>
      <c r="L628">
        <v>1286427600</v>
      </c>
      <c r="M628" s="8">
        <f t="shared" si="27"/>
        <v>40449.208333333336</v>
      </c>
      <c r="N628" s="8">
        <f t="shared" si="28"/>
        <v>40458.208333333336</v>
      </c>
      <c r="O628" t="b">
        <v>0</v>
      </c>
      <c r="P628" t="b">
        <v>1</v>
      </c>
      <c r="Q628" t="s">
        <v>33</v>
      </c>
      <c r="R628" t="s">
        <v>2038</v>
      </c>
      <c r="S628" t="s">
        <v>2039</v>
      </c>
    </row>
    <row r="629" spans="1:19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4">
        <f t="shared" si="29"/>
        <v>6.9424999999999999</v>
      </c>
      <c r="I629" t="s">
        <v>40</v>
      </c>
      <c r="J629" t="s">
        <v>41</v>
      </c>
      <c r="K629">
        <v>1276664400</v>
      </c>
      <c r="L629">
        <v>1278738000</v>
      </c>
      <c r="M629" s="8">
        <f t="shared" si="27"/>
        <v>40345.208333333336</v>
      </c>
      <c r="N629" s="8">
        <f t="shared" si="28"/>
        <v>40369.208333333336</v>
      </c>
      <c r="O629" t="b">
        <v>1</v>
      </c>
      <c r="P629" t="b">
        <v>0</v>
      </c>
      <c r="Q629" t="s">
        <v>17</v>
      </c>
      <c r="R629" t="s">
        <v>2032</v>
      </c>
      <c r="S629" t="s">
        <v>2033</v>
      </c>
    </row>
    <row r="630" spans="1:19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4">
        <f t="shared" si="29"/>
        <v>1.5178947368421052</v>
      </c>
      <c r="I630" t="s">
        <v>21</v>
      </c>
      <c r="J630" t="s">
        <v>22</v>
      </c>
      <c r="K630">
        <v>1286168400</v>
      </c>
      <c r="L630">
        <v>1286427600</v>
      </c>
      <c r="M630" s="8">
        <f t="shared" si="27"/>
        <v>40455.208333333336</v>
      </c>
      <c r="N630" s="8">
        <f t="shared" si="28"/>
        <v>40458.208333333336</v>
      </c>
      <c r="O630" t="b">
        <v>0</v>
      </c>
      <c r="P630" t="b">
        <v>0</v>
      </c>
      <c r="Q630" t="s">
        <v>60</v>
      </c>
      <c r="R630" t="s">
        <v>2034</v>
      </c>
      <c r="S630" t="s">
        <v>2044</v>
      </c>
    </row>
    <row r="631" spans="1:19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4">
        <f t="shared" si="29"/>
        <v>0.64582072176949945</v>
      </c>
      <c r="I631" t="s">
        <v>21</v>
      </c>
      <c r="J631" t="s">
        <v>22</v>
      </c>
      <c r="K631">
        <v>1467781200</v>
      </c>
      <c r="L631">
        <v>1467954000</v>
      </c>
      <c r="M631" s="8">
        <f t="shared" si="27"/>
        <v>42557.208333333328</v>
      </c>
      <c r="N631" s="8">
        <f t="shared" si="28"/>
        <v>42559.208333333328</v>
      </c>
      <c r="O631" t="b">
        <v>0</v>
      </c>
      <c r="P631" t="b">
        <v>1</v>
      </c>
      <c r="Q631" t="s">
        <v>33</v>
      </c>
      <c r="R631" t="s">
        <v>2038</v>
      </c>
      <c r="S631" t="s">
        <v>2039</v>
      </c>
    </row>
    <row r="632" spans="1:19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4">
        <f t="shared" si="29"/>
        <v>0.62873684210526315</v>
      </c>
      <c r="I632" t="s">
        <v>21</v>
      </c>
      <c r="J632" t="s">
        <v>22</v>
      </c>
      <c r="K632">
        <v>1556686800</v>
      </c>
      <c r="L632">
        <v>1557637200</v>
      </c>
      <c r="M632" s="8">
        <f t="shared" si="27"/>
        <v>43586.208333333328</v>
      </c>
      <c r="N632" s="8">
        <f t="shared" si="28"/>
        <v>43597.208333333328</v>
      </c>
      <c r="O632" t="b">
        <v>0</v>
      </c>
      <c r="P632" t="b">
        <v>1</v>
      </c>
      <c r="Q632" t="s">
        <v>33</v>
      </c>
      <c r="R632" t="s">
        <v>2038</v>
      </c>
      <c r="S632" t="s">
        <v>2039</v>
      </c>
    </row>
    <row r="633" spans="1:19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4">
        <f t="shared" si="29"/>
        <v>3.1039864864864866</v>
      </c>
      <c r="I633" t="s">
        <v>21</v>
      </c>
      <c r="J633" t="s">
        <v>22</v>
      </c>
      <c r="K633">
        <v>1553576400</v>
      </c>
      <c r="L633">
        <v>1553922000</v>
      </c>
      <c r="M633" s="8">
        <f t="shared" si="27"/>
        <v>43550.208333333328</v>
      </c>
      <c r="N633" s="8">
        <f t="shared" si="28"/>
        <v>43554.208333333328</v>
      </c>
      <c r="O633" t="b">
        <v>0</v>
      </c>
      <c r="P633" t="b">
        <v>0</v>
      </c>
      <c r="Q633" t="s">
        <v>33</v>
      </c>
      <c r="R633" t="s">
        <v>2038</v>
      </c>
      <c r="S633" t="s">
        <v>2039</v>
      </c>
    </row>
    <row r="634" spans="1:19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4">
        <f t="shared" si="29"/>
        <v>0.42859916782246882</v>
      </c>
      <c r="I634" t="s">
        <v>21</v>
      </c>
      <c r="J634" t="s">
        <v>22</v>
      </c>
      <c r="K634">
        <v>1414904400</v>
      </c>
      <c r="L634">
        <v>1416463200</v>
      </c>
      <c r="M634" s="8">
        <f t="shared" si="27"/>
        <v>41945.208333333336</v>
      </c>
      <c r="N634" s="8">
        <f t="shared" si="28"/>
        <v>41963.25</v>
      </c>
      <c r="O634" t="b">
        <v>0</v>
      </c>
      <c r="P634" t="b">
        <v>0</v>
      </c>
      <c r="Q634" t="s">
        <v>33</v>
      </c>
      <c r="R634" t="s">
        <v>2038</v>
      </c>
      <c r="S634" t="s">
        <v>2039</v>
      </c>
    </row>
    <row r="635" spans="1:19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4">
        <f t="shared" si="29"/>
        <v>0.83119402985074631</v>
      </c>
      <c r="I635" t="s">
        <v>21</v>
      </c>
      <c r="J635" t="s">
        <v>22</v>
      </c>
      <c r="K635">
        <v>1446876000</v>
      </c>
      <c r="L635">
        <v>1447221600</v>
      </c>
      <c r="M635" s="8">
        <f t="shared" si="27"/>
        <v>42315.25</v>
      </c>
      <c r="N635" s="8">
        <f t="shared" si="28"/>
        <v>42319.25</v>
      </c>
      <c r="O635" t="b">
        <v>0</v>
      </c>
      <c r="P635" t="b">
        <v>0</v>
      </c>
      <c r="Q635" t="s">
        <v>71</v>
      </c>
      <c r="R635" t="s">
        <v>2040</v>
      </c>
      <c r="S635" t="s">
        <v>2048</v>
      </c>
    </row>
    <row r="636" spans="1:19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4">
        <f t="shared" si="29"/>
        <v>0.78531302876480547</v>
      </c>
      <c r="I636" t="s">
        <v>21</v>
      </c>
      <c r="J636" t="s">
        <v>22</v>
      </c>
      <c r="K636">
        <v>1490418000</v>
      </c>
      <c r="L636">
        <v>1491627600</v>
      </c>
      <c r="M636" s="8">
        <f t="shared" si="27"/>
        <v>42819.208333333328</v>
      </c>
      <c r="N636" s="8">
        <f t="shared" si="28"/>
        <v>42833.208333333328</v>
      </c>
      <c r="O636" t="b">
        <v>0</v>
      </c>
      <c r="P636" t="b">
        <v>0</v>
      </c>
      <c r="Q636" t="s">
        <v>269</v>
      </c>
      <c r="R636" t="s">
        <v>2040</v>
      </c>
      <c r="S636" t="s">
        <v>2059</v>
      </c>
    </row>
    <row r="637" spans="1:19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4">
        <f t="shared" si="29"/>
        <v>1.1409352517985611</v>
      </c>
      <c r="I637" t="s">
        <v>21</v>
      </c>
      <c r="J637" t="s">
        <v>22</v>
      </c>
      <c r="K637">
        <v>1360389600</v>
      </c>
      <c r="L637">
        <v>1363150800</v>
      </c>
      <c r="M637" s="8">
        <f t="shared" si="27"/>
        <v>41314.25</v>
      </c>
      <c r="N637" s="8">
        <f t="shared" si="28"/>
        <v>41346.208333333336</v>
      </c>
      <c r="O637" t="b">
        <v>0</v>
      </c>
      <c r="P637" t="b">
        <v>0</v>
      </c>
      <c r="Q637" t="s">
        <v>269</v>
      </c>
      <c r="R637" t="s">
        <v>2040</v>
      </c>
      <c r="S637" t="s">
        <v>2059</v>
      </c>
    </row>
    <row r="638" spans="1:19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4">
        <f t="shared" si="29"/>
        <v>0.64537683358624176</v>
      </c>
      <c r="I638" t="s">
        <v>36</v>
      </c>
      <c r="J638" t="s">
        <v>37</v>
      </c>
      <c r="K638">
        <v>1326866400</v>
      </c>
      <c r="L638">
        <v>1330754400</v>
      </c>
      <c r="M638" s="8">
        <f t="shared" si="27"/>
        <v>40926.25</v>
      </c>
      <c r="N638" s="8">
        <f t="shared" si="28"/>
        <v>40971.25</v>
      </c>
      <c r="O638" t="b">
        <v>0</v>
      </c>
      <c r="P638" t="b">
        <v>1</v>
      </c>
      <c r="Q638" t="s">
        <v>71</v>
      </c>
      <c r="R638" t="s">
        <v>2040</v>
      </c>
      <c r="S638" t="s">
        <v>2048</v>
      </c>
    </row>
    <row r="639" spans="1:19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4">
        <f t="shared" si="29"/>
        <v>0.79411764705882348</v>
      </c>
      <c r="I639" t="s">
        <v>21</v>
      </c>
      <c r="J639" t="s">
        <v>22</v>
      </c>
      <c r="K639">
        <v>1479103200</v>
      </c>
      <c r="L639">
        <v>1479794400</v>
      </c>
      <c r="M639" s="8">
        <f t="shared" si="27"/>
        <v>42688.25</v>
      </c>
      <c r="N639" s="8">
        <f t="shared" si="28"/>
        <v>42696.25</v>
      </c>
      <c r="O639" t="b">
        <v>0</v>
      </c>
      <c r="P639" t="b">
        <v>0</v>
      </c>
      <c r="Q639" t="s">
        <v>33</v>
      </c>
      <c r="R639" t="s">
        <v>2038</v>
      </c>
      <c r="S639" t="s">
        <v>2039</v>
      </c>
    </row>
    <row r="640" spans="1:19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4">
        <f t="shared" si="29"/>
        <v>0.11419117647058824</v>
      </c>
      <c r="I640" t="s">
        <v>21</v>
      </c>
      <c r="J640" t="s">
        <v>22</v>
      </c>
      <c r="K640">
        <v>1280206800</v>
      </c>
      <c r="L640">
        <v>1281243600</v>
      </c>
      <c r="M640" s="8">
        <f t="shared" si="27"/>
        <v>40386.208333333336</v>
      </c>
      <c r="N640" s="8">
        <f t="shared" si="28"/>
        <v>40398.208333333336</v>
      </c>
      <c r="O640" t="b">
        <v>0</v>
      </c>
      <c r="P640" t="b">
        <v>1</v>
      </c>
      <c r="Q640" t="s">
        <v>33</v>
      </c>
      <c r="R640" t="s">
        <v>2038</v>
      </c>
      <c r="S640" t="s">
        <v>2039</v>
      </c>
    </row>
    <row r="641" spans="1:19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4">
        <f t="shared" si="29"/>
        <v>0.56186046511627907</v>
      </c>
      <c r="I641" t="s">
        <v>21</v>
      </c>
      <c r="J641" t="s">
        <v>22</v>
      </c>
      <c r="K641">
        <v>1532754000</v>
      </c>
      <c r="L641">
        <v>1532754000</v>
      </c>
      <c r="M641" s="8">
        <f t="shared" si="27"/>
        <v>43309.208333333328</v>
      </c>
      <c r="N641" s="8">
        <f t="shared" si="28"/>
        <v>43309.208333333328</v>
      </c>
      <c r="O641" t="b">
        <v>0</v>
      </c>
      <c r="P641" t="b">
        <v>1</v>
      </c>
      <c r="Q641" t="s">
        <v>53</v>
      </c>
      <c r="R641" t="s">
        <v>2040</v>
      </c>
      <c r="S641" t="s">
        <v>2043</v>
      </c>
    </row>
    <row r="642" spans="1:19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4">
        <f t="shared" si="29"/>
        <v>0.16501669449081802</v>
      </c>
      <c r="I642" t="s">
        <v>21</v>
      </c>
      <c r="J642" t="s">
        <v>22</v>
      </c>
      <c r="K642">
        <v>1453096800</v>
      </c>
      <c r="L642">
        <v>1453356000</v>
      </c>
      <c r="M642" s="8">
        <f t="shared" ref="M642:M705" si="30">(((K642/60)/60)/24)+DATE(1970,1,1)</f>
        <v>42387.25</v>
      </c>
      <c r="N642" s="8">
        <f t="shared" ref="N642:N705" si="31">(((L642/60)/60)/24)+DATE(1970,1,1)</f>
        <v>42390.25</v>
      </c>
      <c r="O642" t="b">
        <v>0</v>
      </c>
      <c r="P642" t="b">
        <v>0</v>
      </c>
      <c r="Q642" t="s">
        <v>33</v>
      </c>
      <c r="R642" t="s">
        <v>2038</v>
      </c>
      <c r="S642" t="s">
        <v>2039</v>
      </c>
    </row>
    <row r="643" spans="1:19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4">
        <f t="shared" ref="H643:H706" si="32">E643/D643</f>
        <v>1.1996808510638297</v>
      </c>
      <c r="I643" t="s">
        <v>98</v>
      </c>
      <c r="J643" t="s">
        <v>99</v>
      </c>
      <c r="K643">
        <v>1487570400</v>
      </c>
      <c r="L643">
        <v>1489986000</v>
      </c>
      <c r="M643" s="8">
        <f t="shared" si="30"/>
        <v>42786.25</v>
      </c>
      <c r="N643" s="8">
        <f t="shared" si="31"/>
        <v>42814.208333333328</v>
      </c>
      <c r="O643" t="b">
        <v>0</v>
      </c>
      <c r="P643" t="b">
        <v>0</v>
      </c>
      <c r="Q643" t="s">
        <v>33</v>
      </c>
      <c r="R643" t="s">
        <v>2038</v>
      </c>
      <c r="S643" t="s">
        <v>2039</v>
      </c>
    </row>
    <row r="644" spans="1:19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4">
        <f t="shared" si="32"/>
        <v>1.4545652173913044</v>
      </c>
      <c r="I644" t="s">
        <v>15</v>
      </c>
      <c r="J644" t="s">
        <v>16</v>
      </c>
      <c r="K644">
        <v>1545026400</v>
      </c>
      <c r="L644">
        <v>1545804000</v>
      </c>
      <c r="M644" s="8">
        <f t="shared" si="30"/>
        <v>43451.25</v>
      </c>
      <c r="N644" s="8">
        <f t="shared" si="31"/>
        <v>43460.25</v>
      </c>
      <c r="O644" t="b">
        <v>0</v>
      </c>
      <c r="P644" t="b">
        <v>0</v>
      </c>
      <c r="Q644" t="s">
        <v>65</v>
      </c>
      <c r="R644" t="s">
        <v>2036</v>
      </c>
      <c r="S644" t="s">
        <v>2045</v>
      </c>
    </row>
    <row r="645" spans="1:19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4">
        <f t="shared" si="32"/>
        <v>2.2138255033557046</v>
      </c>
      <c r="I645" t="s">
        <v>21</v>
      </c>
      <c r="J645" t="s">
        <v>22</v>
      </c>
      <c r="K645">
        <v>1488348000</v>
      </c>
      <c r="L645">
        <v>1489899600</v>
      </c>
      <c r="M645" s="8">
        <f t="shared" si="30"/>
        <v>42795.25</v>
      </c>
      <c r="N645" s="8">
        <f t="shared" si="31"/>
        <v>42813.208333333328</v>
      </c>
      <c r="O645" t="b">
        <v>0</v>
      </c>
      <c r="P645" t="b">
        <v>0</v>
      </c>
      <c r="Q645" t="s">
        <v>33</v>
      </c>
      <c r="R645" t="s">
        <v>2038</v>
      </c>
      <c r="S645" t="s">
        <v>2039</v>
      </c>
    </row>
    <row r="646" spans="1:19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4">
        <f t="shared" si="32"/>
        <v>0.48396694214876035</v>
      </c>
      <c r="I646" t="s">
        <v>15</v>
      </c>
      <c r="J646" t="s">
        <v>16</v>
      </c>
      <c r="K646">
        <v>1545112800</v>
      </c>
      <c r="L646">
        <v>1546495200</v>
      </c>
      <c r="M646" s="8">
        <f t="shared" si="30"/>
        <v>43452.25</v>
      </c>
      <c r="N646" s="8">
        <f t="shared" si="31"/>
        <v>43468.25</v>
      </c>
      <c r="O646" t="b">
        <v>0</v>
      </c>
      <c r="P646" t="b">
        <v>0</v>
      </c>
      <c r="Q646" t="s">
        <v>33</v>
      </c>
      <c r="R646" t="s">
        <v>2038</v>
      </c>
      <c r="S646" t="s">
        <v>2039</v>
      </c>
    </row>
    <row r="647" spans="1:19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4">
        <f t="shared" si="32"/>
        <v>0.92911504424778757</v>
      </c>
      <c r="I647" t="s">
        <v>21</v>
      </c>
      <c r="J647" t="s">
        <v>22</v>
      </c>
      <c r="K647">
        <v>1537938000</v>
      </c>
      <c r="L647">
        <v>1539752400</v>
      </c>
      <c r="M647" s="8">
        <f t="shared" si="30"/>
        <v>43369.208333333328</v>
      </c>
      <c r="N647" s="8">
        <f t="shared" si="31"/>
        <v>43390.208333333328</v>
      </c>
      <c r="O647" t="b">
        <v>0</v>
      </c>
      <c r="P647" t="b">
        <v>1</v>
      </c>
      <c r="Q647" t="s">
        <v>23</v>
      </c>
      <c r="R647" t="s">
        <v>2034</v>
      </c>
      <c r="S647" t="s">
        <v>2035</v>
      </c>
    </row>
    <row r="648" spans="1:19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4">
        <f t="shared" si="32"/>
        <v>0.88599797365754818</v>
      </c>
      <c r="I648" t="s">
        <v>21</v>
      </c>
      <c r="J648" t="s">
        <v>22</v>
      </c>
      <c r="K648">
        <v>1363150800</v>
      </c>
      <c r="L648">
        <v>1364101200</v>
      </c>
      <c r="M648" s="8">
        <f t="shared" si="30"/>
        <v>41346.208333333336</v>
      </c>
      <c r="N648" s="8">
        <f t="shared" si="31"/>
        <v>41357.208333333336</v>
      </c>
      <c r="O648" t="b">
        <v>0</v>
      </c>
      <c r="P648" t="b">
        <v>0</v>
      </c>
      <c r="Q648" t="s">
        <v>89</v>
      </c>
      <c r="R648" t="s">
        <v>2049</v>
      </c>
      <c r="S648" t="s">
        <v>2050</v>
      </c>
    </row>
    <row r="649" spans="1:19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4">
        <f t="shared" si="32"/>
        <v>0.41399999999999998</v>
      </c>
      <c r="I649" t="s">
        <v>21</v>
      </c>
      <c r="J649" t="s">
        <v>22</v>
      </c>
      <c r="K649">
        <v>1523250000</v>
      </c>
      <c r="L649">
        <v>1525323600</v>
      </c>
      <c r="M649" s="8">
        <f t="shared" si="30"/>
        <v>43199.208333333328</v>
      </c>
      <c r="N649" s="8">
        <f t="shared" si="31"/>
        <v>43223.208333333328</v>
      </c>
      <c r="O649" t="b">
        <v>0</v>
      </c>
      <c r="P649" t="b">
        <v>0</v>
      </c>
      <c r="Q649" t="s">
        <v>206</v>
      </c>
      <c r="R649" t="s">
        <v>2046</v>
      </c>
      <c r="S649" t="s">
        <v>2058</v>
      </c>
    </row>
    <row r="650" spans="1:19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4">
        <f t="shared" si="32"/>
        <v>0.63056795131845844</v>
      </c>
      <c r="I650" t="s">
        <v>21</v>
      </c>
      <c r="J650" t="s">
        <v>22</v>
      </c>
      <c r="K650">
        <v>1499317200</v>
      </c>
      <c r="L650">
        <v>1500872400</v>
      </c>
      <c r="M650" s="8">
        <f t="shared" si="30"/>
        <v>42922.208333333328</v>
      </c>
      <c r="N650" s="8">
        <f t="shared" si="31"/>
        <v>42940.208333333328</v>
      </c>
      <c r="O650" t="b">
        <v>1</v>
      </c>
      <c r="P650" t="b">
        <v>0</v>
      </c>
      <c r="Q650" t="s">
        <v>17</v>
      </c>
      <c r="R650" t="s">
        <v>2032</v>
      </c>
      <c r="S650" t="s">
        <v>2033</v>
      </c>
    </row>
    <row r="651" spans="1:19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4">
        <f t="shared" si="32"/>
        <v>0.48482333607230893</v>
      </c>
      <c r="I651" t="s">
        <v>98</v>
      </c>
      <c r="J651" t="s">
        <v>99</v>
      </c>
      <c r="K651">
        <v>1287550800</v>
      </c>
      <c r="L651">
        <v>1288501200</v>
      </c>
      <c r="M651" s="8">
        <f t="shared" si="30"/>
        <v>40471.208333333336</v>
      </c>
      <c r="N651" s="8">
        <f t="shared" si="31"/>
        <v>40482.208333333336</v>
      </c>
      <c r="O651" t="b">
        <v>1</v>
      </c>
      <c r="P651" t="b">
        <v>1</v>
      </c>
      <c r="Q651" t="s">
        <v>33</v>
      </c>
      <c r="R651" t="s">
        <v>2038</v>
      </c>
      <c r="S651" t="s">
        <v>2039</v>
      </c>
    </row>
    <row r="652" spans="1:19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4">
        <f t="shared" si="32"/>
        <v>0.02</v>
      </c>
      <c r="I652" t="s">
        <v>21</v>
      </c>
      <c r="J652" t="s">
        <v>22</v>
      </c>
      <c r="K652">
        <v>1404795600</v>
      </c>
      <c r="L652">
        <v>1407128400</v>
      </c>
      <c r="M652" s="8">
        <f t="shared" si="30"/>
        <v>41828.208333333336</v>
      </c>
      <c r="N652" s="8">
        <f t="shared" si="31"/>
        <v>41855.208333333336</v>
      </c>
      <c r="O652" t="b">
        <v>0</v>
      </c>
      <c r="P652" t="b">
        <v>0</v>
      </c>
      <c r="Q652" t="s">
        <v>159</v>
      </c>
      <c r="R652" t="s">
        <v>2034</v>
      </c>
      <c r="S652" t="s">
        <v>2057</v>
      </c>
    </row>
    <row r="653" spans="1:19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4">
        <f t="shared" si="32"/>
        <v>0.88479410269445857</v>
      </c>
      <c r="I653" t="s">
        <v>107</v>
      </c>
      <c r="J653" t="s">
        <v>108</v>
      </c>
      <c r="K653">
        <v>1393048800</v>
      </c>
      <c r="L653">
        <v>1394344800</v>
      </c>
      <c r="M653" s="8">
        <f t="shared" si="30"/>
        <v>41692.25</v>
      </c>
      <c r="N653" s="8">
        <f t="shared" si="31"/>
        <v>41707.25</v>
      </c>
      <c r="O653" t="b">
        <v>0</v>
      </c>
      <c r="P653" t="b">
        <v>0</v>
      </c>
      <c r="Q653" t="s">
        <v>100</v>
      </c>
      <c r="R653" t="s">
        <v>2040</v>
      </c>
      <c r="S653" t="s">
        <v>2051</v>
      </c>
    </row>
    <row r="654" spans="1:19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4">
        <f t="shared" si="32"/>
        <v>1.2684</v>
      </c>
      <c r="I654" t="s">
        <v>21</v>
      </c>
      <c r="J654" t="s">
        <v>22</v>
      </c>
      <c r="K654">
        <v>1470373200</v>
      </c>
      <c r="L654">
        <v>1474088400</v>
      </c>
      <c r="M654" s="8">
        <f t="shared" si="30"/>
        <v>42587.208333333328</v>
      </c>
      <c r="N654" s="8">
        <f t="shared" si="31"/>
        <v>42630.208333333328</v>
      </c>
      <c r="O654" t="b">
        <v>0</v>
      </c>
      <c r="P654" t="b">
        <v>0</v>
      </c>
      <c r="Q654" t="s">
        <v>28</v>
      </c>
      <c r="R654" t="s">
        <v>2036</v>
      </c>
      <c r="S654" t="s">
        <v>2037</v>
      </c>
    </row>
    <row r="655" spans="1:19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4">
        <f t="shared" si="32"/>
        <v>23.388333333333332</v>
      </c>
      <c r="I655" t="s">
        <v>21</v>
      </c>
      <c r="J655" t="s">
        <v>22</v>
      </c>
      <c r="K655">
        <v>1460091600</v>
      </c>
      <c r="L655">
        <v>1460264400</v>
      </c>
      <c r="M655" s="8">
        <f t="shared" si="30"/>
        <v>42468.208333333328</v>
      </c>
      <c r="N655" s="8">
        <f t="shared" si="31"/>
        <v>42470.208333333328</v>
      </c>
      <c r="O655" t="b">
        <v>0</v>
      </c>
      <c r="P655" t="b">
        <v>0</v>
      </c>
      <c r="Q655" t="s">
        <v>28</v>
      </c>
      <c r="R655" t="s">
        <v>2036</v>
      </c>
      <c r="S655" t="s">
        <v>2037</v>
      </c>
    </row>
    <row r="656" spans="1:19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4">
        <f t="shared" si="32"/>
        <v>5.0838857142857146</v>
      </c>
      <c r="I656" t="s">
        <v>21</v>
      </c>
      <c r="J656" t="s">
        <v>22</v>
      </c>
      <c r="K656">
        <v>1440392400</v>
      </c>
      <c r="L656">
        <v>1440824400</v>
      </c>
      <c r="M656" s="8">
        <f t="shared" si="30"/>
        <v>42240.208333333328</v>
      </c>
      <c r="N656" s="8">
        <f t="shared" si="31"/>
        <v>42245.208333333328</v>
      </c>
      <c r="O656" t="b">
        <v>0</v>
      </c>
      <c r="P656" t="b">
        <v>0</v>
      </c>
      <c r="Q656" t="s">
        <v>148</v>
      </c>
      <c r="R656" t="s">
        <v>2034</v>
      </c>
      <c r="S656" t="s">
        <v>2056</v>
      </c>
    </row>
    <row r="657" spans="1:19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4">
        <f t="shared" si="32"/>
        <v>1.9147826086956521</v>
      </c>
      <c r="I657" t="s">
        <v>21</v>
      </c>
      <c r="J657" t="s">
        <v>22</v>
      </c>
      <c r="K657">
        <v>1488434400</v>
      </c>
      <c r="L657">
        <v>1489554000</v>
      </c>
      <c r="M657" s="8">
        <f t="shared" si="30"/>
        <v>42796.25</v>
      </c>
      <c r="N657" s="8">
        <f t="shared" si="31"/>
        <v>42809.208333333328</v>
      </c>
      <c r="O657" t="b">
        <v>1</v>
      </c>
      <c r="P657" t="b">
        <v>0</v>
      </c>
      <c r="Q657" t="s">
        <v>122</v>
      </c>
      <c r="R657" t="s">
        <v>2053</v>
      </c>
      <c r="S657" t="s">
        <v>2054</v>
      </c>
    </row>
    <row r="658" spans="1:19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4">
        <f t="shared" si="32"/>
        <v>0.42127533783783783</v>
      </c>
      <c r="I658" t="s">
        <v>26</v>
      </c>
      <c r="J658" t="s">
        <v>27</v>
      </c>
      <c r="K658">
        <v>1514440800</v>
      </c>
      <c r="L658">
        <v>1514872800</v>
      </c>
      <c r="M658" s="8">
        <f t="shared" si="30"/>
        <v>43097.25</v>
      </c>
      <c r="N658" s="8">
        <f t="shared" si="31"/>
        <v>43102.25</v>
      </c>
      <c r="O658" t="b">
        <v>0</v>
      </c>
      <c r="P658" t="b">
        <v>0</v>
      </c>
      <c r="Q658" t="s">
        <v>17</v>
      </c>
      <c r="R658" t="s">
        <v>2032</v>
      </c>
      <c r="S658" t="s">
        <v>2033</v>
      </c>
    </row>
    <row r="659" spans="1:19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4">
        <f t="shared" si="32"/>
        <v>8.2400000000000001E-2</v>
      </c>
      <c r="I659" t="s">
        <v>21</v>
      </c>
      <c r="J659" t="s">
        <v>22</v>
      </c>
      <c r="K659">
        <v>1514354400</v>
      </c>
      <c r="L659">
        <v>1515736800</v>
      </c>
      <c r="M659" s="8">
        <f t="shared" si="30"/>
        <v>43096.25</v>
      </c>
      <c r="N659" s="8">
        <f t="shared" si="31"/>
        <v>43112.25</v>
      </c>
      <c r="O659" t="b">
        <v>0</v>
      </c>
      <c r="P659" t="b">
        <v>0</v>
      </c>
      <c r="Q659" t="s">
        <v>474</v>
      </c>
      <c r="R659" t="s">
        <v>2040</v>
      </c>
      <c r="S659" t="s">
        <v>2062</v>
      </c>
    </row>
    <row r="660" spans="1:19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4">
        <f t="shared" si="32"/>
        <v>0.60064638783269964</v>
      </c>
      <c r="I660" t="s">
        <v>21</v>
      </c>
      <c r="J660" t="s">
        <v>22</v>
      </c>
      <c r="K660">
        <v>1440910800</v>
      </c>
      <c r="L660">
        <v>1442898000</v>
      </c>
      <c r="M660" s="8">
        <f t="shared" si="30"/>
        <v>42246.208333333328</v>
      </c>
      <c r="N660" s="8">
        <f t="shared" si="31"/>
        <v>42269.208333333328</v>
      </c>
      <c r="O660" t="b">
        <v>0</v>
      </c>
      <c r="P660" t="b">
        <v>0</v>
      </c>
      <c r="Q660" t="s">
        <v>23</v>
      </c>
      <c r="R660" t="s">
        <v>2034</v>
      </c>
      <c r="S660" t="s">
        <v>2035</v>
      </c>
    </row>
    <row r="661" spans="1:19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4">
        <f t="shared" si="32"/>
        <v>0.47232808616404309</v>
      </c>
      <c r="I661" t="s">
        <v>40</v>
      </c>
      <c r="J661" t="s">
        <v>41</v>
      </c>
      <c r="K661">
        <v>1296108000</v>
      </c>
      <c r="L661">
        <v>1296194400</v>
      </c>
      <c r="M661" s="8">
        <f t="shared" si="30"/>
        <v>40570.25</v>
      </c>
      <c r="N661" s="8">
        <f t="shared" si="31"/>
        <v>40571.25</v>
      </c>
      <c r="O661" t="b">
        <v>0</v>
      </c>
      <c r="P661" t="b">
        <v>0</v>
      </c>
      <c r="Q661" t="s">
        <v>42</v>
      </c>
      <c r="R661" t="s">
        <v>2040</v>
      </c>
      <c r="S661" t="s">
        <v>2041</v>
      </c>
    </row>
    <row r="662" spans="1:19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4">
        <f t="shared" si="32"/>
        <v>0.81736263736263737</v>
      </c>
      <c r="I662" t="s">
        <v>21</v>
      </c>
      <c r="J662" t="s">
        <v>22</v>
      </c>
      <c r="K662">
        <v>1440133200</v>
      </c>
      <c r="L662">
        <v>1440910800</v>
      </c>
      <c r="M662" s="8">
        <f t="shared" si="30"/>
        <v>42237.208333333328</v>
      </c>
      <c r="N662" s="8">
        <f t="shared" si="31"/>
        <v>42246.208333333328</v>
      </c>
      <c r="O662" t="b">
        <v>1</v>
      </c>
      <c r="P662" t="b">
        <v>0</v>
      </c>
      <c r="Q662" t="s">
        <v>33</v>
      </c>
      <c r="R662" t="s">
        <v>2038</v>
      </c>
      <c r="S662" t="s">
        <v>2039</v>
      </c>
    </row>
    <row r="663" spans="1:19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4">
        <f t="shared" si="32"/>
        <v>0.54187265917603</v>
      </c>
      <c r="I663" t="s">
        <v>36</v>
      </c>
      <c r="J663" t="s">
        <v>37</v>
      </c>
      <c r="K663">
        <v>1332910800</v>
      </c>
      <c r="L663">
        <v>1335502800</v>
      </c>
      <c r="M663" s="8">
        <f t="shared" si="30"/>
        <v>40996.208333333336</v>
      </c>
      <c r="N663" s="8">
        <f t="shared" si="31"/>
        <v>41026.208333333336</v>
      </c>
      <c r="O663" t="b">
        <v>0</v>
      </c>
      <c r="P663" t="b">
        <v>0</v>
      </c>
      <c r="Q663" t="s">
        <v>159</v>
      </c>
      <c r="R663" t="s">
        <v>2034</v>
      </c>
      <c r="S663" t="s">
        <v>2057</v>
      </c>
    </row>
    <row r="664" spans="1:19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4">
        <f t="shared" si="32"/>
        <v>0.97868131868131869</v>
      </c>
      <c r="I664" t="s">
        <v>21</v>
      </c>
      <c r="J664" t="s">
        <v>22</v>
      </c>
      <c r="K664">
        <v>1544335200</v>
      </c>
      <c r="L664">
        <v>1544680800</v>
      </c>
      <c r="M664" s="8">
        <f t="shared" si="30"/>
        <v>43443.25</v>
      </c>
      <c r="N664" s="8">
        <f t="shared" si="31"/>
        <v>43447.25</v>
      </c>
      <c r="O664" t="b">
        <v>0</v>
      </c>
      <c r="P664" t="b">
        <v>0</v>
      </c>
      <c r="Q664" t="s">
        <v>33</v>
      </c>
      <c r="R664" t="s">
        <v>2038</v>
      </c>
      <c r="S664" t="s">
        <v>2039</v>
      </c>
    </row>
    <row r="665" spans="1:19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4">
        <f t="shared" si="32"/>
        <v>0.77239999999999998</v>
      </c>
      <c r="I665" t="s">
        <v>21</v>
      </c>
      <c r="J665" t="s">
        <v>22</v>
      </c>
      <c r="K665">
        <v>1286427600</v>
      </c>
      <c r="L665">
        <v>1288414800</v>
      </c>
      <c r="M665" s="8">
        <f t="shared" si="30"/>
        <v>40458.208333333336</v>
      </c>
      <c r="N665" s="8">
        <f t="shared" si="31"/>
        <v>40481.208333333336</v>
      </c>
      <c r="O665" t="b">
        <v>0</v>
      </c>
      <c r="P665" t="b">
        <v>0</v>
      </c>
      <c r="Q665" t="s">
        <v>33</v>
      </c>
      <c r="R665" t="s">
        <v>2038</v>
      </c>
      <c r="S665" t="s">
        <v>2039</v>
      </c>
    </row>
    <row r="666" spans="1:19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4">
        <f t="shared" si="32"/>
        <v>0.33464735516372796</v>
      </c>
      <c r="I666" t="s">
        <v>21</v>
      </c>
      <c r="J666" t="s">
        <v>22</v>
      </c>
      <c r="K666">
        <v>1329717600</v>
      </c>
      <c r="L666">
        <v>1330581600</v>
      </c>
      <c r="M666" s="8">
        <f t="shared" si="30"/>
        <v>40959.25</v>
      </c>
      <c r="N666" s="8">
        <f t="shared" si="31"/>
        <v>40969.25</v>
      </c>
      <c r="O666" t="b">
        <v>0</v>
      </c>
      <c r="P666" t="b">
        <v>0</v>
      </c>
      <c r="Q666" t="s">
        <v>159</v>
      </c>
      <c r="R666" t="s">
        <v>2034</v>
      </c>
      <c r="S666" t="s">
        <v>2057</v>
      </c>
    </row>
    <row r="667" spans="1:19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4">
        <f t="shared" si="32"/>
        <v>2.3958823529411766</v>
      </c>
      <c r="I667" t="s">
        <v>21</v>
      </c>
      <c r="J667" t="s">
        <v>22</v>
      </c>
      <c r="K667">
        <v>1310187600</v>
      </c>
      <c r="L667">
        <v>1311397200</v>
      </c>
      <c r="M667" s="8">
        <f t="shared" si="30"/>
        <v>40733.208333333336</v>
      </c>
      <c r="N667" s="8">
        <f t="shared" si="31"/>
        <v>40747.208333333336</v>
      </c>
      <c r="O667" t="b">
        <v>0</v>
      </c>
      <c r="P667" t="b">
        <v>1</v>
      </c>
      <c r="Q667" t="s">
        <v>42</v>
      </c>
      <c r="R667" t="s">
        <v>2040</v>
      </c>
      <c r="S667" t="s">
        <v>2041</v>
      </c>
    </row>
    <row r="668" spans="1:19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4">
        <f t="shared" si="32"/>
        <v>0.64032258064516134</v>
      </c>
      <c r="I668" t="s">
        <v>21</v>
      </c>
      <c r="J668" t="s">
        <v>22</v>
      </c>
      <c r="K668">
        <v>1377838800</v>
      </c>
      <c r="L668">
        <v>1378357200</v>
      </c>
      <c r="M668" s="8">
        <f t="shared" si="30"/>
        <v>41516.208333333336</v>
      </c>
      <c r="N668" s="8">
        <f t="shared" si="31"/>
        <v>41522.208333333336</v>
      </c>
      <c r="O668" t="b">
        <v>0</v>
      </c>
      <c r="P668" t="b">
        <v>1</v>
      </c>
      <c r="Q668" t="s">
        <v>33</v>
      </c>
      <c r="R668" t="s">
        <v>2038</v>
      </c>
      <c r="S668" t="s">
        <v>2039</v>
      </c>
    </row>
    <row r="669" spans="1:19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4">
        <f t="shared" si="32"/>
        <v>1.7615942028985507</v>
      </c>
      <c r="I669" t="s">
        <v>21</v>
      </c>
      <c r="J669" t="s">
        <v>22</v>
      </c>
      <c r="K669">
        <v>1410325200</v>
      </c>
      <c r="L669">
        <v>1411102800</v>
      </c>
      <c r="M669" s="8">
        <f t="shared" si="30"/>
        <v>41892.208333333336</v>
      </c>
      <c r="N669" s="8">
        <f t="shared" si="31"/>
        <v>41901.208333333336</v>
      </c>
      <c r="O669" t="b">
        <v>0</v>
      </c>
      <c r="P669" t="b">
        <v>0</v>
      </c>
      <c r="Q669" t="s">
        <v>1029</v>
      </c>
      <c r="R669" t="s">
        <v>2063</v>
      </c>
      <c r="S669" t="s">
        <v>2064</v>
      </c>
    </row>
    <row r="670" spans="1:19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4">
        <f t="shared" si="32"/>
        <v>0.20338181818181819</v>
      </c>
      <c r="I670" t="s">
        <v>21</v>
      </c>
      <c r="J670" t="s">
        <v>22</v>
      </c>
      <c r="K670">
        <v>1343797200</v>
      </c>
      <c r="L670">
        <v>1344834000</v>
      </c>
      <c r="M670" s="8">
        <f t="shared" si="30"/>
        <v>41122.208333333336</v>
      </c>
      <c r="N670" s="8">
        <f t="shared" si="31"/>
        <v>41134.208333333336</v>
      </c>
      <c r="O670" t="b">
        <v>0</v>
      </c>
      <c r="P670" t="b">
        <v>0</v>
      </c>
      <c r="Q670" t="s">
        <v>33</v>
      </c>
      <c r="R670" t="s">
        <v>2038</v>
      </c>
      <c r="S670" t="s">
        <v>2039</v>
      </c>
    </row>
    <row r="671" spans="1:19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4">
        <f t="shared" si="32"/>
        <v>3.5864754098360656</v>
      </c>
      <c r="I671" t="s">
        <v>107</v>
      </c>
      <c r="J671" t="s">
        <v>108</v>
      </c>
      <c r="K671">
        <v>1498453200</v>
      </c>
      <c r="L671">
        <v>1499230800</v>
      </c>
      <c r="M671" s="8">
        <f t="shared" si="30"/>
        <v>42912.208333333328</v>
      </c>
      <c r="N671" s="8">
        <f t="shared" si="31"/>
        <v>42921.208333333328</v>
      </c>
      <c r="O671" t="b">
        <v>0</v>
      </c>
      <c r="P671" t="b">
        <v>0</v>
      </c>
      <c r="Q671" t="s">
        <v>33</v>
      </c>
      <c r="R671" t="s">
        <v>2038</v>
      </c>
      <c r="S671" t="s">
        <v>2039</v>
      </c>
    </row>
    <row r="672" spans="1:19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4">
        <f t="shared" si="32"/>
        <v>4.6885802469135802</v>
      </c>
      <c r="I672" t="s">
        <v>21</v>
      </c>
      <c r="J672" t="s">
        <v>22</v>
      </c>
      <c r="K672">
        <v>1456380000</v>
      </c>
      <c r="L672">
        <v>1457416800</v>
      </c>
      <c r="M672" s="8">
        <f t="shared" si="30"/>
        <v>42425.25</v>
      </c>
      <c r="N672" s="8">
        <f t="shared" si="31"/>
        <v>42437.25</v>
      </c>
      <c r="O672" t="b">
        <v>0</v>
      </c>
      <c r="P672" t="b">
        <v>0</v>
      </c>
      <c r="Q672" t="s">
        <v>60</v>
      </c>
      <c r="R672" t="s">
        <v>2034</v>
      </c>
      <c r="S672" t="s">
        <v>2044</v>
      </c>
    </row>
    <row r="673" spans="1:19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4">
        <f t="shared" si="32"/>
        <v>1.220563524590164</v>
      </c>
      <c r="I673" t="s">
        <v>21</v>
      </c>
      <c r="J673" t="s">
        <v>22</v>
      </c>
      <c r="K673">
        <v>1280552400</v>
      </c>
      <c r="L673">
        <v>1280898000</v>
      </c>
      <c r="M673" s="8">
        <f t="shared" si="30"/>
        <v>40390.208333333336</v>
      </c>
      <c r="N673" s="8">
        <f t="shared" si="31"/>
        <v>40394.208333333336</v>
      </c>
      <c r="O673" t="b">
        <v>0</v>
      </c>
      <c r="P673" t="b">
        <v>1</v>
      </c>
      <c r="Q673" t="s">
        <v>33</v>
      </c>
      <c r="R673" t="s">
        <v>2038</v>
      </c>
      <c r="S673" t="s">
        <v>2039</v>
      </c>
    </row>
    <row r="674" spans="1:19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4">
        <f t="shared" si="32"/>
        <v>0.55931783729156137</v>
      </c>
      <c r="I674" t="s">
        <v>26</v>
      </c>
      <c r="J674" t="s">
        <v>27</v>
      </c>
      <c r="K674">
        <v>1521608400</v>
      </c>
      <c r="L674">
        <v>1522472400</v>
      </c>
      <c r="M674" s="8">
        <f t="shared" si="30"/>
        <v>43180.208333333328</v>
      </c>
      <c r="N674" s="8">
        <f t="shared" si="31"/>
        <v>43190.208333333328</v>
      </c>
      <c r="O674" t="b">
        <v>0</v>
      </c>
      <c r="P674" t="b">
        <v>0</v>
      </c>
      <c r="Q674" t="s">
        <v>33</v>
      </c>
      <c r="R674" t="s">
        <v>2038</v>
      </c>
      <c r="S674" t="s">
        <v>2039</v>
      </c>
    </row>
    <row r="675" spans="1:19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4">
        <f t="shared" si="32"/>
        <v>0.43660714285714286</v>
      </c>
      <c r="I675" t="s">
        <v>107</v>
      </c>
      <c r="J675" t="s">
        <v>108</v>
      </c>
      <c r="K675">
        <v>1460696400</v>
      </c>
      <c r="L675">
        <v>1462510800</v>
      </c>
      <c r="M675" s="8">
        <f t="shared" si="30"/>
        <v>42475.208333333328</v>
      </c>
      <c r="N675" s="8">
        <f t="shared" si="31"/>
        <v>42496.208333333328</v>
      </c>
      <c r="O675" t="b">
        <v>0</v>
      </c>
      <c r="P675" t="b">
        <v>0</v>
      </c>
      <c r="Q675" t="s">
        <v>60</v>
      </c>
      <c r="R675" t="s">
        <v>2034</v>
      </c>
      <c r="S675" t="s">
        <v>2044</v>
      </c>
    </row>
    <row r="676" spans="1:19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4">
        <f t="shared" si="32"/>
        <v>0.33538371411833628</v>
      </c>
      <c r="I676" t="s">
        <v>21</v>
      </c>
      <c r="J676" t="s">
        <v>22</v>
      </c>
      <c r="K676">
        <v>1313730000</v>
      </c>
      <c r="L676">
        <v>1317790800</v>
      </c>
      <c r="M676" s="8">
        <f t="shared" si="30"/>
        <v>40774.208333333336</v>
      </c>
      <c r="N676" s="8">
        <f t="shared" si="31"/>
        <v>40821.208333333336</v>
      </c>
      <c r="O676" t="b">
        <v>0</v>
      </c>
      <c r="P676" t="b">
        <v>0</v>
      </c>
      <c r="Q676" t="s">
        <v>122</v>
      </c>
      <c r="R676" t="s">
        <v>2053</v>
      </c>
      <c r="S676" t="s">
        <v>2054</v>
      </c>
    </row>
    <row r="677" spans="1:19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4">
        <f t="shared" si="32"/>
        <v>1.2297938144329896</v>
      </c>
      <c r="I677" t="s">
        <v>21</v>
      </c>
      <c r="J677" t="s">
        <v>22</v>
      </c>
      <c r="K677">
        <v>1568178000</v>
      </c>
      <c r="L677">
        <v>1568782800</v>
      </c>
      <c r="M677" s="8">
        <f t="shared" si="30"/>
        <v>43719.208333333328</v>
      </c>
      <c r="N677" s="8">
        <f t="shared" si="31"/>
        <v>43726.208333333328</v>
      </c>
      <c r="O677" t="b">
        <v>0</v>
      </c>
      <c r="P677" t="b">
        <v>0</v>
      </c>
      <c r="Q677" t="s">
        <v>1029</v>
      </c>
      <c r="R677" t="s">
        <v>2063</v>
      </c>
      <c r="S677" t="s">
        <v>2064</v>
      </c>
    </row>
    <row r="678" spans="1:19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4">
        <f t="shared" si="32"/>
        <v>1.8974959871589085</v>
      </c>
      <c r="I678" t="s">
        <v>21</v>
      </c>
      <c r="J678" t="s">
        <v>22</v>
      </c>
      <c r="K678">
        <v>1348635600</v>
      </c>
      <c r="L678">
        <v>1349413200</v>
      </c>
      <c r="M678" s="8">
        <f t="shared" si="30"/>
        <v>41178.208333333336</v>
      </c>
      <c r="N678" s="8">
        <f t="shared" si="31"/>
        <v>41187.208333333336</v>
      </c>
      <c r="O678" t="b">
        <v>0</v>
      </c>
      <c r="P678" t="b">
        <v>0</v>
      </c>
      <c r="Q678" t="s">
        <v>122</v>
      </c>
      <c r="R678" t="s">
        <v>2053</v>
      </c>
      <c r="S678" t="s">
        <v>2054</v>
      </c>
    </row>
    <row r="679" spans="1:19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4">
        <f t="shared" si="32"/>
        <v>0.83622641509433959</v>
      </c>
      <c r="I679" t="s">
        <v>21</v>
      </c>
      <c r="J679" t="s">
        <v>22</v>
      </c>
      <c r="K679">
        <v>1468126800</v>
      </c>
      <c r="L679">
        <v>1472446800</v>
      </c>
      <c r="M679" s="8">
        <f t="shared" si="30"/>
        <v>42561.208333333328</v>
      </c>
      <c r="N679" s="8">
        <f t="shared" si="31"/>
        <v>42611.208333333328</v>
      </c>
      <c r="O679" t="b">
        <v>0</v>
      </c>
      <c r="P679" t="b">
        <v>0</v>
      </c>
      <c r="Q679" t="s">
        <v>119</v>
      </c>
      <c r="R679" t="s">
        <v>2046</v>
      </c>
      <c r="S679" t="s">
        <v>2052</v>
      </c>
    </row>
    <row r="680" spans="1:19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4">
        <f t="shared" si="32"/>
        <v>0.17968844221105529</v>
      </c>
      <c r="I680" t="s">
        <v>21</v>
      </c>
      <c r="J680" t="s">
        <v>22</v>
      </c>
      <c r="K680">
        <v>1547877600</v>
      </c>
      <c r="L680">
        <v>1548050400</v>
      </c>
      <c r="M680" s="8">
        <f t="shared" si="30"/>
        <v>43484.25</v>
      </c>
      <c r="N680" s="8">
        <f t="shared" si="31"/>
        <v>43486.25</v>
      </c>
      <c r="O680" t="b">
        <v>0</v>
      </c>
      <c r="P680" t="b">
        <v>0</v>
      </c>
      <c r="Q680" t="s">
        <v>53</v>
      </c>
      <c r="R680" t="s">
        <v>2040</v>
      </c>
      <c r="S680" t="s">
        <v>2043</v>
      </c>
    </row>
    <row r="681" spans="1:19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4">
        <f t="shared" si="32"/>
        <v>10.365</v>
      </c>
      <c r="I681" t="s">
        <v>21</v>
      </c>
      <c r="J681" t="s">
        <v>22</v>
      </c>
      <c r="K681">
        <v>1571374800</v>
      </c>
      <c r="L681">
        <v>1571806800</v>
      </c>
      <c r="M681" s="8">
        <f t="shared" si="30"/>
        <v>43756.208333333328</v>
      </c>
      <c r="N681" s="8">
        <f t="shared" si="31"/>
        <v>43761.208333333328</v>
      </c>
      <c r="O681" t="b">
        <v>0</v>
      </c>
      <c r="P681" t="b">
        <v>1</v>
      </c>
      <c r="Q681" t="s">
        <v>17</v>
      </c>
      <c r="R681" t="s">
        <v>2032</v>
      </c>
      <c r="S681" t="s">
        <v>2033</v>
      </c>
    </row>
    <row r="682" spans="1:19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4">
        <f t="shared" si="32"/>
        <v>0.97405219780219776</v>
      </c>
      <c r="I682" t="s">
        <v>21</v>
      </c>
      <c r="J682" t="s">
        <v>22</v>
      </c>
      <c r="K682">
        <v>1576303200</v>
      </c>
      <c r="L682">
        <v>1576476000</v>
      </c>
      <c r="M682" s="8">
        <f t="shared" si="30"/>
        <v>43813.25</v>
      </c>
      <c r="N682" s="8">
        <f t="shared" si="31"/>
        <v>43815.25</v>
      </c>
      <c r="O682" t="b">
        <v>0</v>
      </c>
      <c r="P682" t="b">
        <v>1</v>
      </c>
      <c r="Q682" t="s">
        <v>292</v>
      </c>
      <c r="R682" t="s">
        <v>2049</v>
      </c>
      <c r="S682" t="s">
        <v>2060</v>
      </c>
    </row>
    <row r="683" spans="1:19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4">
        <f t="shared" si="32"/>
        <v>0.86386203150461705</v>
      </c>
      <c r="I683" t="s">
        <v>21</v>
      </c>
      <c r="J683" t="s">
        <v>22</v>
      </c>
      <c r="K683">
        <v>1324447200</v>
      </c>
      <c r="L683">
        <v>1324965600</v>
      </c>
      <c r="M683" s="8">
        <f t="shared" si="30"/>
        <v>40898.25</v>
      </c>
      <c r="N683" s="8">
        <f t="shared" si="31"/>
        <v>40904.25</v>
      </c>
      <c r="O683" t="b">
        <v>0</v>
      </c>
      <c r="P683" t="b">
        <v>0</v>
      </c>
      <c r="Q683" t="s">
        <v>33</v>
      </c>
      <c r="R683" t="s">
        <v>2038</v>
      </c>
      <c r="S683" t="s">
        <v>2039</v>
      </c>
    </row>
    <row r="684" spans="1:19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4">
        <f t="shared" si="32"/>
        <v>1.5016666666666667</v>
      </c>
      <c r="I684" t="s">
        <v>21</v>
      </c>
      <c r="J684" t="s">
        <v>22</v>
      </c>
      <c r="K684">
        <v>1386741600</v>
      </c>
      <c r="L684">
        <v>1387519200</v>
      </c>
      <c r="M684" s="8">
        <f t="shared" si="30"/>
        <v>41619.25</v>
      </c>
      <c r="N684" s="8">
        <f t="shared" si="31"/>
        <v>41628.25</v>
      </c>
      <c r="O684" t="b">
        <v>0</v>
      </c>
      <c r="P684" t="b">
        <v>0</v>
      </c>
      <c r="Q684" t="s">
        <v>33</v>
      </c>
      <c r="R684" t="s">
        <v>2038</v>
      </c>
      <c r="S684" t="s">
        <v>2039</v>
      </c>
    </row>
    <row r="685" spans="1:19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4">
        <f t="shared" si="32"/>
        <v>3.5843478260869563</v>
      </c>
      <c r="I685" t="s">
        <v>21</v>
      </c>
      <c r="J685" t="s">
        <v>22</v>
      </c>
      <c r="K685">
        <v>1537074000</v>
      </c>
      <c r="L685">
        <v>1537246800</v>
      </c>
      <c r="M685" s="8">
        <f t="shared" si="30"/>
        <v>43359.208333333328</v>
      </c>
      <c r="N685" s="8">
        <f t="shared" si="31"/>
        <v>43361.208333333328</v>
      </c>
      <c r="O685" t="b">
        <v>0</v>
      </c>
      <c r="P685" t="b">
        <v>0</v>
      </c>
      <c r="Q685" t="s">
        <v>33</v>
      </c>
      <c r="R685" t="s">
        <v>2038</v>
      </c>
      <c r="S685" t="s">
        <v>2039</v>
      </c>
    </row>
    <row r="686" spans="1:19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4">
        <f t="shared" si="32"/>
        <v>5.4285714285714288</v>
      </c>
      <c r="I686" t="s">
        <v>15</v>
      </c>
      <c r="J686" t="s">
        <v>16</v>
      </c>
      <c r="K686">
        <v>1277787600</v>
      </c>
      <c r="L686">
        <v>1279515600</v>
      </c>
      <c r="M686" s="8">
        <f t="shared" si="30"/>
        <v>40358.208333333336</v>
      </c>
      <c r="N686" s="8">
        <f t="shared" si="31"/>
        <v>40378.208333333336</v>
      </c>
      <c r="O686" t="b">
        <v>0</v>
      </c>
      <c r="P686" t="b">
        <v>0</v>
      </c>
      <c r="Q686" t="s">
        <v>68</v>
      </c>
      <c r="R686" t="s">
        <v>2046</v>
      </c>
      <c r="S686" t="s">
        <v>2047</v>
      </c>
    </row>
    <row r="687" spans="1:19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4">
        <f t="shared" si="32"/>
        <v>0.67500714285714281</v>
      </c>
      <c r="I687" t="s">
        <v>15</v>
      </c>
      <c r="J687" t="s">
        <v>16</v>
      </c>
      <c r="K687">
        <v>1440306000</v>
      </c>
      <c r="L687">
        <v>1442379600</v>
      </c>
      <c r="M687" s="8">
        <f t="shared" si="30"/>
        <v>42239.208333333328</v>
      </c>
      <c r="N687" s="8">
        <f t="shared" si="31"/>
        <v>42263.208333333328</v>
      </c>
      <c r="O687" t="b">
        <v>0</v>
      </c>
      <c r="P687" t="b">
        <v>0</v>
      </c>
      <c r="Q687" t="s">
        <v>33</v>
      </c>
      <c r="R687" t="s">
        <v>2038</v>
      </c>
      <c r="S687" t="s">
        <v>2039</v>
      </c>
    </row>
    <row r="688" spans="1:19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4">
        <f t="shared" si="32"/>
        <v>1.9174666666666667</v>
      </c>
      <c r="I688" t="s">
        <v>21</v>
      </c>
      <c r="J688" t="s">
        <v>22</v>
      </c>
      <c r="K688">
        <v>1522126800</v>
      </c>
      <c r="L688">
        <v>1523077200</v>
      </c>
      <c r="M688" s="8">
        <f t="shared" si="30"/>
        <v>43186.208333333328</v>
      </c>
      <c r="N688" s="8">
        <f t="shared" si="31"/>
        <v>43197.208333333328</v>
      </c>
      <c r="O688" t="b">
        <v>0</v>
      </c>
      <c r="P688" t="b">
        <v>0</v>
      </c>
      <c r="Q688" t="s">
        <v>65</v>
      </c>
      <c r="R688" t="s">
        <v>2036</v>
      </c>
      <c r="S688" t="s">
        <v>2045</v>
      </c>
    </row>
    <row r="689" spans="1:19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4">
        <f t="shared" si="32"/>
        <v>9.32</v>
      </c>
      <c r="I689" t="s">
        <v>21</v>
      </c>
      <c r="J689" t="s">
        <v>22</v>
      </c>
      <c r="K689">
        <v>1489298400</v>
      </c>
      <c r="L689">
        <v>1489554000</v>
      </c>
      <c r="M689" s="8">
        <f t="shared" si="30"/>
        <v>42806.25</v>
      </c>
      <c r="N689" s="8">
        <f t="shared" si="31"/>
        <v>42809.208333333328</v>
      </c>
      <c r="O689" t="b">
        <v>0</v>
      </c>
      <c r="P689" t="b">
        <v>0</v>
      </c>
      <c r="Q689" t="s">
        <v>33</v>
      </c>
      <c r="R689" t="s">
        <v>2038</v>
      </c>
      <c r="S689" t="s">
        <v>2039</v>
      </c>
    </row>
    <row r="690" spans="1:19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4">
        <f t="shared" si="32"/>
        <v>4.2927586206896553</v>
      </c>
      <c r="I690" t="s">
        <v>21</v>
      </c>
      <c r="J690" t="s">
        <v>22</v>
      </c>
      <c r="K690">
        <v>1547100000</v>
      </c>
      <c r="L690">
        <v>1548482400</v>
      </c>
      <c r="M690" s="8">
        <f t="shared" si="30"/>
        <v>43475.25</v>
      </c>
      <c r="N690" s="8">
        <f t="shared" si="31"/>
        <v>43491.25</v>
      </c>
      <c r="O690" t="b">
        <v>0</v>
      </c>
      <c r="P690" t="b">
        <v>1</v>
      </c>
      <c r="Q690" t="s">
        <v>269</v>
      </c>
      <c r="R690" t="s">
        <v>2040</v>
      </c>
      <c r="S690" t="s">
        <v>2059</v>
      </c>
    </row>
    <row r="691" spans="1:19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4">
        <f t="shared" si="32"/>
        <v>1.0065753424657535</v>
      </c>
      <c r="I691" t="s">
        <v>21</v>
      </c>
      <c r="J691" t="s">
        <v>22</v>
      </c>
      <c r="K691">
        <v>1383022800</v>
      </c>
      <c r="L691">
        <v>1384063200</v>
      </c>
      <c r="M691" s="8">
        <f t="shared" si="30"/>
        <v>41576.208333333336</v>
      </c>
      <c r="N691" s="8">
        <f t="shared" si="31"/>
        <v>41588.25</v>
      </c>
      <c r="O691" t="b">
        <v>0</v>
      </c>
      <c r="P691" t="b">
        <v>0</v>
      </c>
      <c r="Q691" t="s">
        <v>28</v>
      </c>
      <c r="R691" t="s">
        <v>2036</v>
      </c>
      <c r="S691" t="s">
        <v>2037</v>
      </c>
    </row>
    <row r="692" spans="1:19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4">
        <f t="shared" si="32"/>
        <v>2.266111111111111</v>
      </c>
      <c r="I692" t="s">
        <v>21</v>
      </c>
      <c r="J692" t="s">
        <v>22</v>
      </c>
      <c r="K692">
        <v>1322373600</v>
      </c>
      <c r="L692">
        <v>1322892000</v>
      </c>
      <c r="M692" s="8">
        <f t="shared" si="30"/>
        <v>40874.25</v>
      </c>
      <c r="N692" s="8">
        <f t="shared" si="31"/>
        <v>40880.25</v>
      </c>
      <c r="O692" t="b">
        <v>0</v>
      </c>
      <c r="P692" t="b">
        <v>1</v>
      </c>
      <c r="Q692" t="s">
        <v>42</v>
      </c>
      <c r="R692" t="s">
        <v>2040</v>
      </c>
      <c r="S692" t="s">
        <v>2041</v>
      </c>
    </row>
    <row r="693" spans="1:19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4">
        <f t="shared" si="32"/>
        <v>1.4238</v>
      </c>
      <c r="I693" t="s">
        <v>21</v>
      </c>
      <c r="J693" t="s">
        <v>22</v>
      </c>
      <c r="K693">
        <v>1349240400</v>
      </c>
      <c r="L693">
        <v>1350709200</v>
      </c>
      <c r="M693" s="8">
        <f t="shared" si="30"/>
        <v>41185.208333333336</v>
      </c>
      <c r="N693" s="8">
        <f t="shared" si="31"/>
        <v>41202.208333333336</v>
      </c>
      <c r="O693" t="b">
        <v>1</v>
      </c>
      <c r="P693" t="b">
        <v>1</v>
      </c>
      <c r="Q693" t="s">
        <v>42</v>
      </c>
      <c r="R693" t="s">
        <v>2040</v>
      </c>
      <c r="S693" t="s">
        <v>2041</v>
      </c>
    </row>
    <row r="694" spans="1:19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4">
        <f t="shared" si="32"/>
        <v>0.90633333333333332</v>
      </c>
      <c r="I694" t="s">
        <v>40</v>
      </c>
      <c r="J694" t="s">
        <v>41</v>
      </c>
      <c r="K694">
        <v>1562648400</v>
      </c>
      <c r="L694">
        <v>1564203600</v>
      </c>
      <c r="M694" s="8">
        <f t="shared" si="30"/>
        <v>43655.208333333328</v>
      </c>
      <c r="N694" s="8">
        <f t="shared" si="31"/>
        <v>43673.208333333328</v>
      </c>
      <c r="O694" t="b">
        <v>0</v>
      </c>
      <c r="P694" t="b">
        <v>0</v>
      </c>
      <c r="Q694" t="s">
        <v>23</v>
      </c>
      <c r="R694" t="s">
        <v>2034</v>
      </c>
      <c r="S694" t="s">
        <v>2035</v>
      </c>
    </row>
    <row r="695" spans="1:19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4">
        <f t="shared" si="32"/>
        <v>0.63966740576496672</v>
      </c>
      <c r="I695" t="s">
        <v>21</v>
      </c>
      <c r="J695" t="s">
        <v>22</v>
      </c>
      <c r="K695">
        <v>1508216400</v>
      </c>
      <c r="L695">
        <v>1509685200</v>
      </c>
      <c r="M695" s="8">
        <f t="shared" si="30"/>
        <v>43025.208333333328</v>
      </c>
      <c r="N695" s="8">
        <f t="shared" si="31"/>
        <v>43042.208333333328</v>
      </c>
      <c r="O695" t="b">
        <v>0</v>
      </c>
      <c r="P695" t="b">
        <v>0</v>
      </c>
      <c r="Q695" t="s">
        <v>33</v>
      </c>
      <c r="R695" t="s">
        <v>2038</v>
      </c>
      <c r="S695" t="s">
        <v>2039</v>
      </c>
    </row>
    <row r="696" spans="1:19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4">
        <f t="shared" si="32"/>
        <v>0.84131868131868137</v>
      </c>
      <c r="I696" t="s">
        <v>21</v>
      </c>
      <c r="J696" t="s">
        <v>22</v>
      </c>
      <c r="K696">
        <v>1511762400</v>
      </c>
      <c r="L696">
        <v>1514959200</v>
      </c>
      <c r="M696" s="8">
        <f t="shared" si="30"/>
        <v>43066.25</v>
      </c>
      <c r="N696" s="8">
        <f t="shared" si="31"/>
        <v>43103.25</v>
      </c>
      <c r="O696" t="b">
        <v>0</v>
      </c>
      <c r="P696" t="b">
        <v>0</v>
      </c>
      <c r="Q696" t="s">
        <v>33</v>
      </c>
      <c r="R696" t="s">
        <v>2038</v>
      </c>
      <c r="S696" t="s">
        <v>2039</v>
      </c>
    </row>
    <row r="697" spans="1:19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4">
        <f t="shared" si="32"/>
        <v>1.3393478260869565</v>
      </c>
      <c r="I697" t="s">
        <v>107</v>
      </c>
      <c r="J697" t="s">
        <v>108</v>
      </c>
      <c r="K697">
        <v>1447480800</v>
      </c>
      <c r="L697">
        <v>1448863200</v>
      </c>
      <c r="M697" s="8">
        <f t="shared" si="30"/>
        <v>42322.25</v>
      </c>
      <c r="N697" s="8">
        <f t="shared" si="31"/>
        <v>42338.25</v>
      </c>
      <c r="O697" t="b">
        <v>1</v>
      </c>
      <c r="P697" t="b">
        <v>0</v>
      </c>
      <c r="Q697" t="s">
        <v>23</v>
      </c>
      <c r="R697" t="s">
        <v>2034</v>
      </c>
      <c r="S697" t="s">
        <v>2035</v>
      </c>
    </row>
    <row r="698" spans="1:19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4">
        <f t="shared" si="32"/>
        <v>0.59042047531992692</v>
      </c>
      <c r="I698" t="s">
        <v>21</v>
      </c>
      <c r="J698" t="s">
        <v>22</v>
      </c>
      <c r="K698">
        <v>1429506000</v>
      </c>
      <c r="L698">
        <v>1429592400</v>
      </c>
      <c r="M698" s="8">
        <f t="shared" si="30"/>
        <v>42114.208333333328</v>
      </c>
      <c r="N698" s="8">
        <f t="shared" si="31"/>
        <v>42115.208333333328</v>
      </c>
      <c r="O698" t="b">
        <v>0</v>
      </c>
      <c r="P698" t="b">
        <v>1</v>
      </c>
      <c r="Q698" t="s">
        <v>33</v>
      </c>
      <c r="R698" t="s">
        <v>2038</v>
      </c>
      <c r="S698" t="s">
        <v>2039</v>
      </c>
    </row>
    <row r="699" spans="1:19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4">
        <f t="shared" si="32"/>
        <v>1.5280062063615205</v>
      </c>
      <c r="I699" t="s">
        <v>21</v>
      </c>
      <c r="J699" t="s">
        <v>22</v>
      </c>
      <c r="K699">
        <v>1522472400</v>
      </c>
      <c r="L699">
        <v>1522645200</v>
      </c>
      <c r="M699" s="8">
        <f t="shared" si="30"/>
        <v>43190.208333333328</v>
      </c>
      <c r="N699" s="8">
        <f t="shared" si="31"/>
        <v>43192.208333333328</v>
      </c>
      <c r="O699" t="b">
        <v>0</v>
      </c>
      <c r="P699" t="b">
        <v>0</v>
      </c>
      <c r="Q699" t="s">
        <v>50</v>
      </c>
      <c r="R699" t="s">
        <v>2034</v>
      </c>
      <c r="S699" t="s">
        <v>2042</v>
      </c>
    </row>
    <row r="700" spans="1:19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4">
        <f t="shared" si="32"/>
        <v>4.466912114014252</v>
      </c>
      <c r="I700" t="s">
        <v>15</v>
      </c>
      <c r="J700" t="s">
        <v>16</v>
      </c>
      <c r="K700">
        <v>1322114400</v>
      </c>
      <c r="L700">
        <v>1323324000</v>
      </c>
      <c r="M700" s="8">
        <f t="shared" si="30"/>
        <v>40871.25</v>
      </c>
      <c r="N700" s="8">
        <f t="shared" si="31"/>
        <v>40885.25</v>
      </c>
      <c r="O700" t="b">
        <v>0</v>
      </c>
      <c r="P700" t="b">
        <v>0</v>
      </c>
      <c r="Q700" t="s">
        <v>65</v>
      </c>
      <c r="R700" t="s">
        <v>2036</v>
      </c>
      <c r="S700" t="s">
        <v>2045</v>
      </c>
    </row>
    <row r="701" spans="1:19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4">
        <f t="shared" si="32"/>
        <v>0.8439189189189189</v>
      </c>
      <c r="I701" t="s">
        <v>21</v>
      </c>
      <c r="J701" t="s">
        <v>22</v>
      </c>
      <c r="K701">
        <v>1561438800</v>
      </c>
      <c r="L701">
        <v>1561525200</v>
      </c>
      <c r="M701" s="8">
        <f t="shared" si="30"/>
        <v>43641.208333333328</v>
      </c>
      <c r="N701" s="8">
        <f t="shared" si="31"/>
        <v>43642.208333333328</v>
      </c>
      <c r="O701" t="b">
        <v>0</v>
      </c>
      <c r="P701" t="b">
        <v>0</v>
      </c>
      <c r="Q701" t="s">
        <v>53</v>
      </c>
      <c r="R701" t="s">
        <v>2040</v>
      </c>
      <c r="S701" t="s">
        <v>2043</v>
      </c>
    </row>
    <row r="702" spans="1:19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4">
        <f t="shared" si="32"/>
        <v>0.03</v>
      </c>
      <c r="I702" t="s">
        <v>21</v>
      </c>
      <c r="J702" t="s">
        <v>22</v>
      </c>
      <c r="K702">
        <v>1264399200</v>
      </c>
      <c r="L702">
        <v>1265695200</v>
      </c>
      <c r="M702" s="8">
        <f t="shared" si="30"/>
        <v>40203.25</v>
      </c>
      <c r="N702" s="8">
        <f t="shared" si="31"/>
        <v>40218.25</v>
      </c>
      <c r="O702" t="b">
        <v>0</v>
      </c>
      <c r="P702" t="b">
        <v>0</v>
      </c>
      <c r="Q702" t="s">
        <v>65</v>
      </c>
      <c r="R702" t="s">
        <v>2036</v>
      </c>
      <c r="S702" t="s">
        <v>2045</v>
      </c>
    </row>
    <row r="703" spans="1:19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4">
        <f t="shared" si="32"/>
        <v>1.7502692307692307</v>
      </c>
      <c r="I703" t="s">
        <v>21</v>
      </c>
      <c r="J703" t="s">
        <v>22</v>
      </c>
      <c r="K703">
        <v>1301202000</v>
      </c>
      <c r="L703">
        <v>1301806800</v>
      </c>
      <c r="M703" s="8">
        <f t="shared" si="30"/>
        <v>40629.208333333336</v>
      </c>
      <c r="N703" s="8">
        <f t="shared" si="31"/>
        <v>40636.208333333336</v>
      </c>
      <c r="O703" t="b">
        <v>1</v>
      </c>
      <c r="P703" t="b">
        <v>0</v>
      </c>
      <c r="Q703" t="s">
        <v>33</v>
      </c>
      <c r="R703" t="s">
        <v>2038</v>
      </c>
      <c r="S703" t="s">
        <v>2039</v>
      </c>
    </row>
    <row r="704" spans="1:19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4">
        <f t="shared" si="32"/>
        <v>0.54137931034482756</v>
      </c>
      <c r="I704" t="s">
        <v>21</v>
      </c>
      <c r="J704" t="s">
        <v>22</v>
      </c>
      <c r="K704">
        <v>1374469200</v>
      </c>
      <c r="L704">
        <v>1374901200</v>
      </c>
      <c r="M704" s="8">
        <f t="shared" si="30"/>
        <v>41477.208333333336</v>
      </c>
      <c r="N704" s="8">
        <f t="shared" si="31"/>
        <v>41482.208333333336</v>
      </c>
      <c r="O704" t="b">
        <v>0</v>
      </c>
      <c r="P704" t="b">
        <v>0</v>
      </c>
      <c r="Q704" t="s">
        <v>65</v>
      </c>
      <c r="R704" t="s">
        <v>2036</v>
      </c>
      <c r="S704" t="s">
        <v>2045</v>
      </c>
    </row>
    <row r="705" spans="1:19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4">
        <f t="shared" si="32"/>
        <v>3.1187381703470032</v>
      </c>
      <c r="I705" t="s">
        <v>21</v>
      </c>
      <c r="J705" t="s">
        <v>22</v>
      </c>
      <c r="K705">
        <v>1334984400</v>
      </c>
      <c r="L705">
        <v>1336453200</v>
      </c>
      <c r="M705" s="8">
        <f t="shared" si="30"/>
        <v>41020.208333333336</v>
      </c>
      <c r="N705" s="8">
        <f t="shared" si="31"/>
        <v>41037.208333333336</v>
      </c>
      <c r="O705" t="b">
        <v>1</v>
      </c>
      <c r="P705" t="b">
        <v>1</v>
      </c>
      <c r="Q705" t="s">
        <v>206</v>
      </c>
      <c r="R705" t="s">
        <v>2046</v>
      </c>
      <c r="S705" t="s">
        <v>2058</v>
      </c>
    </row>
    <row r="706" spans="1:19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4">
        <f t="shared" si="32"/>
        <v>1.2278160919540231</v>
      </c>
      <c r="I706" t="s">
        <v>21</v>
      </c>
      <c r="J706" t="s">
        <v>22</v>
      </c>
      <c r="K706">
        <v>1467608400</v>
      </c>
      <c r="L706">
        <v>1468904400</v>
      </c>
      <c r="M706" s="8">
        <f t="shared" ref="M706:M769" si="33">(((K706/60)/60)/24)+DATE(1970,1,1)</f>
        <v>42555.208333333328</v>
      </c>
      <c r="N706" s="8">
        <f t="shared" ref="N706:N769" si="34">(((L706/60)/60)/24)+DATE(1970,1,1)</f>
        <v>42570.208333333328</v>
      </c>
      <c r="O706" t="b">
        <v>0</v>
      </c>
      <c r="P706" t="b">
        <v>0</v>
      </c>
      <c r="Q706" t="s">
        <v>71</v>
      </c>
      <c r="R706" t="s">
        <v>2040</v>
      </c>
      <c r="S706" t="s">
        <v>2048</v>
      </c>
    </row>
    <row r="707" spans="1:19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4">
        <f t="shared" ref="H707:H770" si="35">E707/D707</f>
        <v>0.99026517383618151</v>
      </c>
      <c r="I707" t="s">
        <v>40</v>
      </c>
      <c r="J707" t="s">
        <v>41</v>
      </c>
      <c r="K707">
        <v>1386741600</v>
      </c>
      <c r="L707">
        <v>1387087200</v>
      </c>
      <c r="M707" s="8">
        <f t="shared" si="33"/>
        <v>41619.25</v>
      </c>
      <c r="N707" s="8">
        <f t="shared" si="34"/>
        <v>41623.25</v>
      </c>
      <c r="O707" t="b">
        <v>0</v>
      </c>
      <c r="P707" t="b">
        <v>0</v>
      </c>
      <c r="Q707" t="s">
        <v>68</v>
      </c>
      <c r="R707" t="s">
        <v>2046</v>
      </c>
      <c r="S707" t="s">
        <v>2047</v>
      </c>
    </row>
    <row r="708" spans="1:19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4">
        <f t="shared" si="35"/>
        <v>1.278468634686347</v>
      </c>
      <c r="I708" t="s">
        <v>26</v>
      </c>
      <c r="J708" t="s">
        <v>27</v>
      </c>
      <c r="K708">
        <v>1546754400</v>
      </c>
      <c r="L708">
        <v>1547445600</v>
      </c>
      <c r="M708" s="8">
        <f t="shared" si="33"/>
        <v>43471.25</v>
      </c>
      <c r="N708" s="8">
        <f t="shared" si="34"/>
        <v>43479.25</v>
      </c>
      <c r="O708" t="b">
        <v>0</v>
      </c>
      <c r="P708" t="b">
        <v>1</v>
      </c>
      <c r="Q708" t="s">
        <v>28</v>
      </c>
      <c r="R708" t="s">
        <v>2036</v>
      </c>
      <c r="S708" t="s">
        <v>2037</v>
      </c>
    </row>
    <row r="709" spans="1:19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4">
        <f t="shared" si="35"/>
        <v>1.5861643835616439</v>
      </c>
      <c r="I709" t="s">
        <v>21</v>
      </c>
      <c r="J709" t="s">
        <v>22</v>
      </c>
      <c r="K709">
        <v>1544248800</v>
      </c>
      <c r="L709">
        <v>1547359200</v>
      </c>
      <c r="M709" s="8">
        <f t="shared" si="33"/>
        <v>43442.25</v>
      </c>
      <c r="N709" s="8">
        <f t="shared" si="34"/>
        <v>43478.25</v>
      </c>
      <c r="O709" t="b">
        <v>0</v>
      </c>
      <c r="P709" t="b">
        <v>0</v>
      </c>
      <c r="Q709" t="s">
        <v>53</v>
      </c>
      <c r="R709" t="s">
        <v>2040</v>
      </c>
      <c r="S709" t="s">
        <v>2043</v>
      </c>
    </row>
    <row r="710" spans="1:19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4">
        <f t="shared" si="35"/>
        <v>7.0705882352941174</v>
      </c>
      <c r="I710" t="s">
        <v>98</v>
      </c>
      <c r="J710" t="s">
        <v>99</v>
      </c>
      <c r="K710">
        <v>1495429200</v>
      </c>
      <c r="L710">
        <v>1496293200</v>
      </c>
      <c r="M710" s="8">
        <f t="shared" si="33"/>
        <v>42877.208333333328</v>
      </c>
      <c r="N710" s="8">
        <f t="shared" si="34"/>
        <v>42887.208333333328</v>
      </c>
      <c r="O710" t="b">
        <v>0</v>
      </c>
      <c r="P710" t="b">
        <v>0</v>
      </c>
      <c r="Q710" t="s">
        <v>33</v>
      </c>
      <c r="R710" t="s">
        <v>2038</v>
      </c>
      <c r="S710" t="s">
        <v>2039</v>
      </c>
    </row>
    <row r="711" spans="1:19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4">
        <f t="shared" si="35"/>
        <v>1.4238775510204082</v>
      </c>
      <c r="I711" t="s">
        <v>107</v>
      </c>
      <c r="J711" t="s">
        <v>108</v>
      </c>
      <c r="K711">
        <v>1334811600</v>
      </c>
      <c r="L711">
        <v>1335416400</v>
      </c>
      <c r="M711" s="8">
        <f t="shared" si="33"/>
        <v>41018.208333333336</v>
      </c>
      <c r="N711" s="8">
        <f t="shared" si="34"/>
        <v>41025.208333333336</v>
      </c>
      <c r="O711" t="b">
        <v>0</v>
      </c>
      <c r="P711" t="b">
        <v>0</v>
      </c>
      <c r="Q711" t="s">
        <v>33</v>
      </c>
      <c r="R711" t="s">
        <v>2038</v>
      </c>
      <c r="S711" t="s">
        <v>2039</v>
      </c>
    </row>
    <row r="712" spans="1:19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4">
        <f t="shared" si="35"/>
        <v>1.4786046511627906</v>
      </c>
      <c r="I712" t="s">
        <v>21</v>
      </c>
      <c r="J712" t="s">
        <v>22</v>
      </c>
      <c r="K712">
        <v>1531544400</v>
      </c>
      <c r="L712">
        <v>1532149200</v>
      </c>
      <c r="M712" s="8">
        <f t="shared" si="33"/>
        <v>43295.208333333328</v>
      </c>
      <c r="N712" s="8">
        <f t="shared" si="34"/>
        <v>43302.208333333328</v>
      </c>
      <c r="O712" t="b">
        <v>0</v>
      </c>
      <c r="P712" t="b">
        <v>1</v>
      </c>
      <c r="Q712" t="s">
        <v>33</v>
      </c>
      <c r="R712" t="s">
        <v>2038</v>
      </c>
      <c r="S712" t="s">
        <v>2039</v>
      </c>
    </row>
    <row r="713" spans="1:19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4">
        <f t="shared" si="35"/>
        <v>0.20322580645161289</v>
      </c>
      <c r="I713" t="s">
        <v>107</v>
      </c>
      <c r="J713" t="s">
        <v>108</v>
      </c>
      <c r="K713">
        <v>1453615200</v>
      </c>
      <c r="L713">
        <v>1453788000</v>
      </c>
      <c r="M713" s="8">
        <f t="shared" si="33"/>
        <v>42393.25</v>
      </c>
      <c r="N713" s="8">
        <f t="shared" si="34"/>
        <v>42395.25</v>
      </c>
      <c r="O713" t="b">
        <v>1</v>
      </c>
      <c r="P713" t="b">
        <v>1</v>
      </c>
      <c r="Q713" t="s">
        <v>33</v>
      </c>
      <c r="R713" t="s">
        <v>2038</v>
      </c>
      <c r="S713" t="s">
        <v>2039</v>
      </c>
    </row>
    <row r="714" spans="1:19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4">
        <f t="shared" si="35"/>
        <v>18.40625</v>
      </c>
      <c r="I714" t="s">
        <v>21</v>
      </c>
      <c r="J714" t="s">
        <v>22</v>
      </c>
      <c r="K714">
        <v>1467954000</v>
      </c>
      <c r="L714">
        <v>1471496400</v>
      </c>
      <c r="M714" s="8">
        <f t="shared" si="33"/>
        <v>42559.208333333328</v>
      </c>
      <c r="N714" s="8">
        <f t="shared" si="34"/>
        <v>42600.208333333328</v>
      </c>
      <c r="O714" t="b">
        <v>0</v>
      </c>
      <c r="P714" t="b">
        <v>0</v>
      </c>
      <c r="Q714" t="s">
        <v>33</v>
      </c>
      <c r="R714" t="s">
        <v>2038</v>
      </c>
      <c r="S714" t="s">
        <v>2039</v>
      </c>
    </row>
    <row r="715" spans="1:19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4">
        <f t="shared" si="35"/>
        <v>1.6194202898550725</v>
      </c>
      <c r="I715" t="s">
        <v>21</v>
      </c>
      <c r="J715" t="s">
        <v>22</v>
      </c>
      <c r="K715">
        <v>1471842000</v>
      </c>
      <c r="L715">
        <v>1472878800</v>
      </c>
      <c r="M715" s="8">
        <f t="shared" si="33"/>
        <v>42604.208333333328</v>
      </c>
      <c r="N715" s="8">
        <f t="shared" si="34"/>
        <v>42616.208333333328</v>
      </c>
      <c r="O715" t="b">
        <v>0</v>
      </c>
      <c r="P715" t="b">
        <v>0</v>
      </c>
      <c r="Q715" t="s">
        <v>133</v>
      </c>
      <c r="R715" t="s">
        <v>2046</v>
      </c>
      <c r="S715" t="s">
        <v>2055</v>
      </c>
    </row>
    <row r="716" spans="1:19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4">
        <f t="shared" si="35"/>
        <v>4.7282077922077921</v>
      </c>
      <c r="I716" t="s">
        <v>21</v>
      </c>
      <c r="J716" t="s">
        <v>22</v>
      </c>
      <c r="K716">
        <v>1408424400</v>
      </c>
      <c r="L716">
        <v>1408510800</v>
      </c>
      <c r="M716" s="8">
        <f t="shared" si="33"/>
        <v>41870.208333333336</v>
      </c>
      <c r="N716" s="8">
        <f t="shared" si="34"/>
        <v>41871.208333333336</v>
      </c>
      <c r="O716" t="b">
        <v>0</v>
      </c>
      <c r="P716" t="b">
        <v>0</v>
      </c>
      <c r="Q716" t="s">
        <v>23</v>
      </c>
      <c r="R716" t="s">
        <v>2034</v>
      </c>
      <c r="S716" t="s">
        <v>2035</v>
      </c>
    </row>
    <row r="717" spans="1:19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4">
        <f t="shared" si="35"/>
        <v>0.24466101694915254</v>
      </c>
      <c r="I717" t="s">
        <v>21</v>
      </c>
      <c r="J717" t="s">
        <v>22</v>
      </c>
      <c r="K717">
        <v>1281157200</v>
      </c>
      <c r="L717">
        <v>1281589200</v>
      </c>
      <c r="M717" s="8">
        <f t="shared" si="33"/>
        <v>40397.208333333336</v>
      </c>
      <c r="N717" s="8">
        <f t="shared" si="34"/>
        <v>40402.208333333336</v>
      </c>
      <c r="O717" t="b">
        <v>0</v>
      </c>
      <c r="P717" t="b">
        <v>0</v>
      </c>
      <c r="Q717" t="s">
        <v>292</v>
      </c>
      <c r="R717" t="s">
        <v>2049</v>
      </c>
      <c r="S717" t="s">
        <v>2060</v>
      </c>
    </row>
    <row r="718" spans="1:19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4">
        <f t="shared" si="35"/>
        <v>5.1764999999999999</v>
      </c>
      <c r="I718" t="s">
        <v>21</v>
      </c>
      <c r="J718" t="s">
        <v>22</v>
      </c>
      <c r="K718">
        <v>1373432400</v>
      </c>
      <c r="L718">
        <v>1375851600</v>
      </c>
      <c r="M718" s="8">
        <f t="shared" si="33"/>
        <v>41465.208333333336</v>
      </c>
      <c r="N718" s="8">
        <f t="shared" si="34"/>
        <v>41493.208333333336</v>
      </c>
      <c r="O718" t="b">
        <v>0</v>
      </c>
      <c r="P718" t="b">
        <v>1</v>
      </c>
      <c r="Q718" t="s">
        <v>33</v>
      </c>
      <c r="R718" t="s">
        <v>2038</v>
      </c>
      <c r="S718" t="s">
        <v>2039</v>
      </c>
    </row>
    <row r="719" spans="1:19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4">
        <f t="shared" si="35"/>
        <v>2.4764285714285714</v>
      </c>
      <c r="I719" t="s">
        <v>21</v>
      </c>
      <c r="J719" t="s">
        <v>22</v>
      </c>
      <c r="K719">
        <v>1313989200</v>
      </c>
      <c r="L719">
        <v>1315803600</v>
      </c>
      <c r="M719" s="8">
        <f t="shared" si="33"/>
        <v>40777.208333333336</v>
      </c>
      <c r="N719" s="8">
        <f t="shared" si="34"/>
        <v>40798.208333333336</v>
      </c>
      <c r="O719" t="b">
        <v>0</v>
      </c>
      <c r="P719" t="b">
        <v>0</v>
      </c>
      <c r="Q719" t="s">
        <v>42</v>
      </c>
      <c r="R719" t="s">
        <v>2040</v>
      </c>
      <c r="S719" t="s">
        <v>2041</v>
      </c>
    </row>
    <row r="720" spans="1:19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4">
        <f t="shared" si="35"/>
        <v>1.0020481927710843</v>
      </c>
      <c r="I720" t="s">
        <v>21</v>
      </c>
      <c r="J720" t="s">
        <v>22</v>
      </c>
      <c r="K720">
        <v>1371445200</v>
      </c>
      <c r="L720">
        <v>1373691600</v>
      </c>
      <c r="M720" s="8">
        <f t="shared" si="33"/>
        <v>41442.208333333336</v>
      </c>
      <c r="N720" s="8">
        <f t="shared" si="34"/>
        <v>41468.208333333336</v>
      </c>
      <c r="O720" t="b">
        <v>0</v>
      </c>
      <c r="P720" t="b">
        <v>0</v>
      </c>
      <c r="Q720" t="s">
        <v>65</v>
      </c>
      <c r="R720" t="s">
        <v>2036</v>
      </c>
      <c r="S720" t="s">
        <v>2045</v>
      </c>
    </row>
    <row r="721" spans="1:19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4">
        <f t="shared" si="35"/>
        <v>1.53</v>
      </c>
      <c r="I721" t="s">
        <v>21</v>
      </c>
      <c r="J721" t="s">
        <v>22</v>
      </c>
      <c r="K721">
        <v>1338267600</v>
      </c>
      <c r="L721">
        <v>1339218000</v>
      </c>
      <c r="M721" s="8">
        <f t="shared" si="33"/>
        <v>41058.208333333336</v>
      </c>
      <c r="N721" s="8">
        <f t="shared" si="34"/>
        <v>41069.208333333336</v>
      </c>
      <c r="O721" t="b">
        <v>0</v>
      </c>
      <c r="P721" t="b">
        <v>0</v>
      </c>
      <c r="Q721" t="s">
        <v>119</v>
      </c>
      <c r="R721" t="s">
        <v>2046</v>
      </c>
      <c r="S721" t="s">
        <v>2052</v>
      </c>
    </row>
    <row r="722" spans="1:19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4">
        <f t="shared" si="35"/>
        <v>0.37091954022988505</v>
      </c>
      <c r="I722" t="s">
        <v>36</v>
      </c>
      <c r="J722" t="s">
        <v>37</v>
      </c>
      <c r="K722">
        <v>1519192800</v>
      </c>
      <c r="L722">
        <v>1520402400</v>
      </c>
      <c r="M722" s="8">
        <f t="shared" si="33"/>
        <v>43152.25</v>
      </c>
      <c r="N722" s="8">
        <f t="shared" si="34"/>
        <v>43166.25</v>
      </c>
      <c r="O722" t="b">
        <v>0</v>
      </c>
      <c r="P722" t="b">
        <v>1</v>
      </c>
      <c r="Q722" t="s">
        <v>33</v>
      </c>
      <c r="R722" t="s">
        <v>2038</v>
      </c>
      <c r="S722" t="s">
        <v>2039</v>
      </c>
    </row>
    <row r="723" spans="1:19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4">
        <f t="shared" si="35"/>
        <v>4.3923948220064728E-2</v>
      </c>
      <c r="I723" t="s">
        <v>21</v>
      </c>
      <c r="J723" t="s">
        <v>22</v>
      </c>
      <c r="K723">
        <v>1522818000</v>
      </c>
      <c r="L723">
        <v>1523336400</v>
      </c>
      <c r="M723" s="8">
        <f t="shared" si="33"/>
        <v>43194.208333333328</v>
      </c>
      <c r="N723" s="8">
        <f t="shared" si="34"/>
        <v>43200.208333333328</v>
      </c>
      <c r="O723" t="b">
        <v>0</v>
      </c>
      <c r="P723" t="b">
        <v>0</v>
      </c>
      <c r="Q723" t="s">
        <v>23</v>
      </c>
      <c r="R723" t="s">
        <v>2034</v>
      </c>
      <c r="S723" t="s">
        <v>2035</v>
      </c>
    </row>
    <row r="724" spans="1:19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4">
        <f t="shared" si="35"/>
        <v>1.5650721649484536</v>
      </c>
      <c r="I724" t="s">
        <v>21</v>
      </c>
      <c r="J724" t="s">
        <v>22</v>
      </c>
      <c r="K724">
        <v>1509948000</v>
      </c>
      <c r="L724">
        <v>1512280800</v>
      </c>
      <c r="M724" s="8">
        <f t="shared" si="33"/>
        <v>43045.25</v>
      </c>
      <c r="N724" s="8">
        <f t="shared" si="34"/>
        <v>43072.25</v>
      </c>
      <c r="O724" t="b">
        <v>0</v>
      </c>
      <c r="P724" t="b">
        <v>0</v>
      </c>
      <c r="Q724" t="s">
        <v>42</v>
      </c>
      <c r="R724" t="s">
        <v>2040</v>
      </c>
      <c r="S724" t="s">
        <v>2041</v>
      </c>
    </row>
    <row r="725" spans="1:19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4">
        <f t="shared" si="35"/>
        <v>2.704081632653061</v>
      </c>
      <c r="I725" t="s">
        <v>26</v>
      </c>
      <c r="J725" t="s">
        <v>27</v>
      </c>
      <c r="K725">
        <v>1456898400</v>
      </c>
      <c r="L725">
        <v>1458709200</v>
      </c>
      <c r="M725" s="8">
        <f t="shared" si="33"/>
        <v>42431.25</v>
      </c>
      <c r="N725" s="8">
        <f t="shared" si="34"/>
        <v>42452.208333333328</v>
      </c>
      <c r="O725" t="b">
        <v>0</v>
      </c>
      <c r="P725" t="b">
        <v>0</v>
      </c>
      <c r="Q725" t="s">
        <v>33</v>
      </c>
      <c r="R725" t="s">
        <v>2038</v>
      </c>
      <c r="S725" t="s">
        <v>2039</v>
      </c>
    </row>
    <row r="726" spans="1:19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4">
        <f t="shared" si="35"/>
        <v>1.3405952380952382</v>
      </c>
      <c r="I726" t="s">
        <v>40</v>
      </c>
      <c r="J726" t="s">
        <v>41</v>
      </c>
      <c r="K726">
        <v>1413954000</v>
      </c>
      <c r="L726">
        <v>1414126800</v>
      </c>
      <c r="M726" s="8">
        <f t="shared" si="33"/>
        <v>41934.208333333336</v>
      </c>
      <c r="N726" s="8">
        <f t="shared" si="34"/>
        <v>41936.208333333336</v>
      </c>
      <c r="O726" t="b">
        <v>0</v>
      </c>
      <c r="P726" t="b">
        <v>1</v>
      </c>
      <c r="Q726" t="s">
        <v>33</v>
      </c>
      <c r="R726" t="s">
        <v>2038</v>
      </c>
      <c r="S726" t="s">
        <v>2039</v>
      </c>
    </row>
    <row r="727" spans="1:19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4">
        <f t="shared" si="35"/>
        <v>0.50398033126293995</v>
      </c>
      <c r="I727" t="s">
        <v>21</v>
      </c>
      <c r="J727" t="s">
        <v>22</v>
      </c>
      <c r="K727">
        <v>1416031200</v>
      </c>
      <c r="L727">
        <v>1416204000</v>
      </c>
      <c r="M727" s="8">
        <f t="shared" si="33"/>
        <v>41958.25</v>
      </c>
      <c r="N727" s="8">
        <f t="shared" si="34"/>
        <v>41960.25</v>
      </c>
      <c r="O727" t="b">
        <v>0</v>
      </c>
      <c r="P727" t="b">
        <v>0</v>
      </c>
      <c r="Q727" t="s">
        <v>292</v>
      </c>
      <c r="R727" t="s">
        <v>2049</v>
      </c>
      <c r="S727" t="s">
        <v>2060</v>
      </c>
    </row>
    <row r="728" spans="1:19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4">
        <f t="shared" si="35"/>
        <v>0.88815837937384901</v>
      </c>
      <c r="I728" t="s">
        <v>21</v>
      </c>
      <c r="J728" t="s">
        <v>22</v>
      </c>
      <c r="K728">
        <v>1287982800</v>
      </c>
      <c r="L728">
        <v>1288501200</v>
      </c>
      <c r="M728" s="8">
        <f t="shared" si="33"/>
        <v>40476.208333333336</v>
      </c>
      <c r="N728" s="8">
        <f t="shared" si="34"/>
        <v>40482.208333333336</v>
      </c>
      <c r="O728" t="b">
        <v>0</v>
      </c>
      <c r="P728" t="b">
        <v>1</v>
      </c>
      <c r="Q728" t="s">
        <v>33</v>
      </c>
      <c r="R728" t="s">
        <v>2038</v>
      </c>
      <c r="S728" t="s">
        <v>2039</v>
      </c>
    </row>
    <row r="729" spans="1:19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4">
        <f t="shared" si="35"/>
        <v>1.65</v>
      </c>
      <c r="I729" t="s">
        <v>21</v>
      </c>
      <c r="J729" t="s">
        <v>22</v>
      </c>
      <c r="K729">
        <v>1547964000</v>
      </c>
      <c r="L729">
        <v>1552971600</v>
      </c>
      <c r="M729" s="8">
        <f t="shared" si="33"/>
        <v>43485.25</v>
      </c>
      <c r="N729" s="8">
        <f t="shared" si="34"/>
        <v>43543.208333333328</v>
      </c>
      <c r="O729" t="b">
        <v>0</v>
      </c>
      <c r="P729" t="b">
        <v>0</v>
      </c>
      <c r="Q729" t="s">
        <v>28</v>
      </c>
      <c r="R729" t="s">
        <v>2036</v>
      </c>
      <c r="S729" t="s">
        <v>2037</v>
      </c>
    </row>
    <row r="730" spans="1:19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4">
        <f t="shared" si="35"/>
        <v>0.17499999999999999</v>
      </c>
      <c r="I730" t="s">
        <v>21</v>
      </c>
      <c r="J730" t="s">
        <v>22</v>
      </c>
      <c r="K730">
        <v>1464152400</v>
      </c>
      <c r="L730">
        <v>1465102800</v>
      </c>
      <c r="M730" s="8">
        <f t="shared" si="33"/>
        <v>42515.208333333328</v>
      </c>
      <c r="N730" s="8">
        <f t="shared" si="34"/>
        <v>42526.208333333328</v>
      </c>
      <c r="O730" t="b">
        <v>0</v>
      </c>
      <c r="P730" t="b">
        <v>0</v>
      </c>
      <c r="Q730" t="s">
        <v>33</v>
      </c>
      <c r="R730" t="s">
        <v>2038</v>
      </c>
      <c r="S730" t="s">
        <v>2039</v>
      </c>
    </row>
    <row r="731" spans="1:19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4">
        <f t="shared" si="35"/>
        <v>1.8566071428571429</v>
      </c>
      <c r="I731" t="s">
        <v>21</v>
      </c>
      <c r="J731" t="s">
        <v>22</v>
      </c>
      <c r="K731">
        <v>1359957600</v>
      </c>
      <c r="L731">
        <v>1360130400</v>
      </c>
      <c r="M731" s="8">
        <f t="shared" si="33"/>
        <v>41309.25</v>
      </c>
      <c r="N731" s="8">
        <f t="shared" si="34"/>
        <v>41311.25</v>
      </c>
      <c r="O731" t="b">
        <v>0</v>
      </c>
      <c r="P731" t="b">
        <v>0</v>
      </c>
      <c r="Q731" t="s">
        <v>53</v>
      </c>
      <c r="R731" t="s">
        <v>2040</v>
      </c>
      <c r="S731" t="s">
        <v>2043</v>
      </c>
    </row>
    <row r="732" spans="1:19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4">
        <f t="shared" si="35"/>
        <v>4.1266319444444441</v>
      </c>
      <c r="I732" t="s">
        <v>15</v>
      </c>
      <c r="J732" t="s">
        <v>16</v>
      </c>
      <c r="K732">
        <v>1432357200</v>
      </c>
      <c r="L732">
        <v>1432875600</v>
      </c>
      <c r="M732" s="8">
        <f t="shared" si="33"/>
        <v>42147.208333333328</v>
      </c>
      <c r="N732" s="8">
        <f t="shared" si="34"/>
        <v>42153.208333333328</v>
      </c>
      <c r="O732" t="b">
        <v>0</v>
      </c>
      <c r="P732" t="b">
        <v>0</v>
      </c>
      <c r="Q732" t="s">
        <v>65</v>
      </c>
      <c r="R732" t="s">
        <v>2036</v>
      </c>
      <c r="S732" t="s">
        <v>2045</v>
      </c>
    </row>
    <row r="733" spans="1:19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4">
        <f t="shared" si="35"/>
        <v>0.90249999999999997</v>
      </c>
      <c r="I733" t="s">
        <v>21</v>
      </c>
      <c r="J733" t="s">
        <v>22</v>
      </c>
      <c r="K733">
        <v>1500786000</v>
      </c>
      <c r="L733">
        <v>1500872400</v>
      </c>
      <c r="M733" s="8">
        <f t="shared" si="33"/>
        <v>42939.208333333328</v>
      </c>
      <c r="N733" s="8">
        <f t="shared" si="34"/>
        <v>42940.208333333328</v>
      </c>
      <c r="O733" t="b">
        <v>0</v>
      </c>
      <c r="P733" t="b">
        <v>0</v>
      </c>
      <c r="Q733" t="s">
        <v>28</v>
      </c>
      <c r="R733" t="s">
        <v>2036</v>
      </c>
      <c r="S733" t="s">
        <v>2037</v>
      </c>
    </row>
    <row r="734" spans="1:19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4">
        <f t="shared" si="35"/>
        <v>0.91984615384615387</v>
      </c>
      <c r="I734" t="s">
        <v>21</v>
      </c>
      <c r="J734" t="s">
        <v>22</v>
      </c>
      <c r="K734">
        <v>1490158800</v>
      </c>
      <c r="L734">
        <v>1492146000</v>
      </c>
      <c r="M734" s="8">
        <f t="shared" si="33"/>
        <v>42816.208333333328</v>
      </c>
      <c r="N734" s="8">
        <f t="shared" si="34"/>
        <v>42839.208333333328</v>
      </c>
      <c r="O734" t="b">
        <v>0</v>
      </c>
      <c r="P734" t="b">
        <v>1</v>
      </c>
      <c r="Q734" t="s">
        <v>23</v>
      </c>
      <c r="R734" t="s">
        <v>2034</v>
      </c>
      <c r="S734" t="s">
        <v>2035</v>
      </c>
    </row>
    <row r="735" spans="1:19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4">
        <f t="shared" si="35"/>
        <v>5.2700632911392402</v>
      </c>
      <c r="I735" t="s">
        <v>21</v>
      </c>
      <c r="J735" t="s">
        <v>22</v>
      </c>
      <c r="K735">
        <v>1406178000</v>
      </c>
      <c r="L735">
        <v>1407301200</v>
      </c>
      <c r="M735" s="8">
        <f t="shared" si="33"/>
        <v>41844.208333333336</v>
      </c>
      <c r="N735" s="8">
        <f t="shared" si="34"/>
        <v>41857.208333333336</v>
      </c>
      <c r="O735" t="b">
        <v>0</v>
      </c>
      <c r="P735" t="b">
        <v>0</v>
      </c>
      <c r="Q735" t="s">
        <v>148</v>
      </c>
      <c r="R735" t="s">
        <v>2034</v>
      </c>
      <c r="S735" t="s">
        <v>2056</v>
      </c>
    </row>
    <row r="736" spans="1:19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4">
        <f t="shared" si="35"/>
        <v>3.1914285714285713</v>
      </c>
      <c r="I736" t="s">
        <v>21</v>
      </c>
      <c r="J736" t="s">
        <v>22</v>
      </c>
      <c r="K736">
        <v>1485583200</v>
      </c>
      <c r="L736">
        <v>1486620000</v>
      </c>
      <c r="M736" s="8">
        <f t="shared" si="33"/>
        <v>42763.25</v>
      </c>
      <c r="N736" s="8">
        <f t="shared" si="34"/>
        <v>42775.25</v>
      </c>
      <c r="O736" t="b">
        <v>0</v>
      </c>
      <c r="P736" t="b">
        <v>1</v>
      </c>
      <c r="Q736" t="s">
        <v>33</v>
      </c>
      <c r="R736" t="s">
        <v>2038</v>
      </c>
      <c r="S736" t="s">
        <v>2039</v>
      </c>
    </row>
    <row r="737" spans="1:19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4">
        <f t="shared" si="35"/>
        <v>3.5418867924528303</v>
      </c>
      <c r="I737" t="s">
        <v>21</v>
      </c>
      <c r="J737" t="s">
        <v>22</v>
      </c>
      <c r="K737">
        <v>1459314000</v>
      </c>
      <c r="L737">
        <v>1459918800</v>
      </c>
      <c r="M737" s="8">
        <f t="shared" si="33"/>
        <v>42459.208333333328</v>
      </c>
      <c r="N737" s="8">
        <f t="shared" si="34"/>
        <v>42466.208333333328</v>
      </c>
      <c r="O737" t="b">
        <v>0</v>
      </c>
      <c r="P737" t="b">
        <v>0</v>
      </c>
      <c r="Q737" t="s">
        <v>122</v>
      </c>
      <c r="R737" t="s">
        <v>2053</v>
      </c>
      <c r="S737" t="s">
        <v>2054</v>
      </c>
    </row>
    <row r="738" spans="1:19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4">
        <f t="shared" si="35"/>
        <v>0.32896103896103895</v>
      </c>
      <c r="I738" t="s">
        <v>21</v>
      </c>
      <c r="J738" t="s">
        <v>22</v>
      </c>
      <c r="K738">
        <v>1424412000</v>
      </c>
      <c r="L738">
        <v>1424757600</v>
      </c>
      <c r="M738" s="8">
        <f t="shared" si="33"/>
        <v>42055.25</v>
      </c>
      <c r="N738" s="8">
        <f t="shared" si="34"/>
        <v>42059.25</v>
      </c>
      <c r="O738" t="b">
        <v>0</v>
      </c>
      <c r="P738" t="b">
        <v>0</v>
      </c>
      <c r="Q738" t="s">
        <v>68</v>
      </c>
      <c r="R738" t="s">
        <v>2046</v>
      </c>
      <c r="S738" t="s">
        <v>2047</v>
      </c>
    </row>
    <row r="739" spans="1:19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4">
        <f t="shared" si="35"/>
        <v>1.358918918918919</v>
      </c>
      <c r="I739" t="s">
        <v>21</v>
      </c>
      <c r="J739" t="s">
        <v>22</v>
      </c>
      <c r="K739">
        <v>1478844000</v>
      </c>
      <c r="L739">
        <v>1479880800</v>
      </c>
      <c r="M739" s="8">
        <f t="shared" si="33"/>
        <v>42685.25</v>
      </c>
      <c r="N739" s="8">
        <f t="shared" si="34"/>
        <v>42697.25</v>
      </c>
      <c r="O739" t="b">
        <v>0</v>
      </c>
      <c r="P739" t="b">
        <v>0</v>
      </c>
      <c r="Q739" t="s">
        <v>60</v>
      </c>
      <c r="R739" t="s">
        <v>2034</v>
      </c>
      <c r="S739" t="s">
        <v>2044</v>
      </c>
    </row>
    <row r="740" spans="1:19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4">
        <f t="shared" si="35"/>
        <v>2.0843373493975904E-2</v>
      </c>
      <c r="I740" t="s">
        <v>21</v>
      </c>
      <c r="J740" t="s">
        <v>22</v>
      </c>
      <c r="K740">
        <v>1416117600</v>
      </c>
      <c r="L740">
        <v>1418018400</v>
      </c>
      <c r="M740" s="8">
        <f t="shared" si="33"/>
        <v>41959.25</v>
      </c>
      <c r="N740" s="8">
        <f t="shared" si="34"/>
        <v>41981.25</v>
      </c>
      <c r="O740" t="b">
        <v>0</v>
      </c>
      <c r="P740" t="b">
        <v>1</v>
      </c>
      <c r="Q740" t="s">
        <v>33</v>
      </c>
      <c r="R740" t="s">
        <v>2038</v>
      </c>
      <c r="S740" t="s">
        <v>2039</v>
      </c>
    </row>
    <row r="741" spans="1:19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4">
        <f t="shared" si="35"/>
        <v>0.61</v>
      </c>
      <c r="I741" t="s">
        <v>21</v>
      </c>
      <c r="J741" t="s">
        <v>22</v>
      </c>
      <c r="K741">
        <v>1340946000</v>
      </c>
      <c r="L741">
        <v>1341032400</v>
      </c>
      <c r="M741" s="8">
        <f t="shared" si="33"/>
        <v>41089.208333333336</v>
      </c>
      <c r="N741" s="8">
        <f t="shared" si="34"/>
        <v>41090.208333333336</v>
      </c>
      <c r="O741" t="b">
        <v>0</v>
      </c>
      <c r="P741" t="b">
        <v>0</v>
      </c>
      <c r="Q741" t="s">
        <v>60</v>
      </c>
      <c r="R741" t="s">
        <v>2034</v>
      </c>
      <c r="S741" t="s">
        <v>2044</v>
      </c>
    </row>
    <row r="742" spans="1:19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4">
        <f t="shared" si="35"/>
        <v>0.30037735849056602</v>
      </c>
      <c r="I742" t="s">
        <v>21</v>
      </c>
      <c r="J742" t="s">
        <v>22</v>
      </c>
      <c r="K742">
        <v>1486101600</v>
      </c>
      <c r="L742">
        <v>1486360800</v>
      </c>
      <c r="M742" s="8">
        <f t="shared" si="33"/>
        <v>42769.25</v>
      </c>
      <c r="N742" s="8">
        <f t="shared" si="34"/>
        <v>42772.25</v>
      </c>
      <c r="O742" t="b">
        <v>0</v>
      </c>
      <c r="P742" t="b">
        <v>0</v>
      </c>
      <c r="Q742" t="s">
        <v>33</v>
      </c>
      <c r="R742" t="s">
        <v>2038</v>
      </c>
      <c r="S742" t="s">
        <v>2039</v>
      </c>
    </row>
    <row r="743" spans="1:19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4">
        <f t="shared" si="35"/>
        <v>11.791666666666666</v>
      </c>
      <c r="I743" t="s">
        <v>21</v>
      </c>
      <c r="J743" t="s">
        <v>22</v>
      </c>
      <c r="K743">
        <v>1274590800</v>
      </c>
      <c r="L743">
        <v>1274677200</v>
      </c>
      <c r="M743" s="8">
        <f t="shared" si="33"/>
        <v>40321.208333333336</v>
      </c>
      <c r="N743" s="8">
        <f t="shared" si="34"/>
        <v>40322.208333333336</v>
      </c>
      <c r="O743" t="b">
        <v>0</v>
      </c>
      <c r="P743" t="b">
        <v>0</v>
      </c>
      <c r="Q743" t="s">
        <v>33</v>
      </c>
      <c r="R743" t="s">
        <v>2038</v>
      </c>
      <c r="S743" t="s">
        <v>2039</v>
      </c>
    </row>
    <row r="744" spans="1:19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4">
        <f t="shared" si="35"/>
        <v>11.260833333333334</v>
      </c>
      <c r="I744" t="s">
        <v>21</v>
      </c>
      <c r="J744" t="s">
        <v>22</v>
      </c>
      <c r="K744">
        <v>1263880800</v>
      </c>
      <c r="L744">
        <v>1267509600</v>
      </c>
      <c r="M744" s="8">
        <f t="shared" si="33"/>
        <v>40197.25</v>
      </c>
      <c r="N744" s="8">
        <f t="shared" si="34"/>
        <v>40239.25</v>
      </c>
      <c r="O744" t="b">
        <v>0</v>
      </c>
      <c r="P744" t="b">
        <v>0</v>
      </c>
      <c r="Q744" t="s">
        <v>50</v>
      </c>
      <c r="R744" t="s">
        <v>2034</v>
      </c>
      <c r="S744" t="s">
        <v>2042</v>
      </c>
    </row>
    <row r="745" spans="1:19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4">
        <f t="shared" si="35"/>
        <v>0.12923076923076923</v>
      </c>
      <c r="I745" t="s">
        <v>21</v>
      </c>
      <c r="J745" t="s">
        <v>22</v>
      </c>
      <c r="K745">
        <v>1445403600</v>
      </c>
      <c r="L745">
        <v>1445922000</v>
      </c>
      <c r="M745" s="8">
        <f t="shared" si="33"/>
        <v>42298.208333333328</v>
      </c>
      <c r="N745" s="8">
        <f t="shared" si="34"/>
        <v>42304.208333333328</v>
      </c>
      <c r="O745" t="b">
        <v>0</v>
      </c>
      <c r="P745" t="b">
        <v>1</v>
      </c>
      <c r="Q745" t="s">
        <v>33</v>
      </c>
      <c r="R745" t="s">
        <v>2038</v>
      </c>
      <c r="S745" t="s">
        <v>2039</v>
      </c>
    </row>
    <row r="746" spans="1:19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4">
        <f t="shared" si="35"/>
        <v>7.12</v>
      </c>
      <c r="I746" t="s">
        <v>21</v>
      </c>
      <c r="J746" t="s">
        <v>22</v>
      </c>
      <c r="K746">
        <v>1533877200</v>
      </c>
      <c r="L746">
        <v>1534050000</v>
      </c>
      <c r="M746" s="8">
        <f t="shared" si="33"/>
        <v>43322.208333333328</v>
      </c>
      <c r="N746" s="8">
        <f t="shared" si="34"/>
        <v>43324.208333333328</v>
      </c>
      <c r="O746" t="b">
        <v>0</v>
      </c>
      <c r="P746" t="b">
        <v>1</v>
      </c>
      <c r="Q746" t="s">
        <v>33</v>
      </c>
      <c r="R746" t="s">
        <v>2038</v>
      </c>
      <c r="S746" t="s">
        <v>2039</v>
      </c>
    </row>
    <row r="747" spans="1:19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4">
        <f t="shared" si="35"/>
        <v>0.30304347826086958</v>
      </c>
      <c r="I747" t="s">
        <v>21</v>
      </c>
      <c r="J747" t="s">
        <v>22</v>
      </c>
      <c r="K747">
        <v>1275195600</v>
      </c>
      <c r="L747">
        <v>1277528400</v>
      </c>
      <c r="M747" s="8">
        <f t="shared" si="33"/>
        <v>40328.208333333336</v>
      </c>
      <c r="N747" s="8">
        <f t="shared" si="34"/>
        <v>40355.208333333336</v>
      </c>
      <c r="O747" t="b">
        <v>0</v>
      </c>
      <c r="P747" t="b">
        <v>0</v>
      </c>
      <c r="Q747" t="s">
        <v>65</v>
      </c>
      <c r="R747" t="s">
        <v>2036</v>
      </c>
      <c r="S747" t="s">
        <v>2045</v>
      </c>
    </row>
    <row r="748" spans="1:19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4">
        <f t="shared" si="35"/>
        <v>2.1250896057347672</v>
      </c>
      <c r="I748" t="s">
        <v>21</v>
      </c>
      <c r="J748" t="s">
        <v>22</v>
      </c>
      <c r="K748">
        <v>1318136400</v>
      </c>
      <c r="L748">
        <v>1318568400</v>
      </c>
      <c r="M748" s="8">
        <f t="shared" si="33"/>
        <v>40825.208333333336</v>
      </c>
      <c r="N748" s="8">
        <f t="shared" si="34"/>
        <v>40830.208333333336</v>
      </c>
      <c r="O748" t="b">
        <v>0</v>
      </c>
      <c r="P748" t="b">
        <v>0</v>
      </c>
      <c r="Q748" t="s">
        <v>28</v>
      </c>
      <c r="R748" t="s">
        <v>2036</v>
      </c>
      <c r="S748" t="s">
        <v>2037</v>
      </c>
    </row>
    <row r="749" spans="1:19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4">
        <f t="shared" si="35"/>
        <v>2.2885714285714287</v>
      </c>
      <c r="I749" t="s">
        <v>21</v>
      </c>
      <c r="J749" t="s">
        <v>22</v>
      </c>
      <c r="K749">
        <v>1283403600</v>
      </c>
      <c r="L749">
        <v>1284354000</v>
      </c>
      <c r="M749" s="8">
        <f t="shared" si="33"/>
        <v>40423.208333333336</v>
      </c>
      <c r="N749" s="8">
        <f t="shared" si="34"/>
        <v>40434.208333333336</v>
      </c>
      <c r="O749" t="b">
        <v>0</v>
      </c>
      <c r="P749" t="b">
        <v>0</v>
      </c>
      <c r="Q749" t="s">
        <v>33</v>
      </c>
      <c r="R749" t="s">
        <v>2038</v>
      </c>
      <c r="S749" t="s">
        <v>2039</v>
      </c>
    </row>
    <row r="750" spans="1:19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4">
        <f t="shared" si="35"/>
        <v>0.34959979476654696</v>
      </c>
      <c r="I750" t="s">
        <v>21</v>
      </c>
      <c r="J750" t="s">
        <v>22</v>
      </c>
      <c r="K750">
        <v>1267423200</v>
      </c>
      <c r="L750">
        <v>1269579600</v>
      </c>
      <c r="M750" s="8">
        <f t="shared" si="33"/>
        <v>40238.25</v>
      </c>
      <c r="N750" s="8">
        <f t="shared" si="34"/>
        <v>40263.208333333336</v>
      </c>
      <c r="O750" t="b">
        <v>0</v>
      </c>
      <c r="P750" t="b">
        <v>1</v>
      </c>
      <c r="Q750" t="s">
        <v>71</v>
      </c>
      <c r="R750" t="s">
        <v>2040</v>
      </c>
      <c r="S750" t="s">
        <v>2048</v>
      </c>
    </row>
    <row r="751" spans="1:19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4">
        <f t="shared" si="35"/>
        <v>1.5729069767441861</v>
      </c>
      <c r="I751" t="s">
        <v>107</v>
      </c>
      <c r="J751" t="s">
        <v>108</v>
      </c>
      <c r="K751">
        <v>1412744400</v>
      </c>
      <c r="L751">
        <v>1413781200</v>
      </c>
      <c r="M751" s="8">
        <f t="shared" si="33"/>
        <v>41920.208333333336</v>
      </c>
      <c r="N751" s="8">
        <f t="shared" si="34"/>
        <v>41932.208333333336</v>
      </c>
      <c r="O751" t="b">
        <v>0</v>
      </c>
      <c r="P751" t="b">
        <v>1</v>
      </c>
      <c r="Q751" t="s">
        <v>65</v>
      </c>
      <c r="R751" t="s">
        <v>2036</v>
      </c>
      <c r="S751" t="s">
        <v>2045</v>
      </c>
    </row>
    <row r="752" spans="1:19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4">
        <f t="shared" si="35"/>
        <v>0.01</v>
      </c>
      <c r="I752" t="s">
        <v>40</v>
      </c>
      <c r="J752" t="s">
        <v>41</v>
      </c>
      <c r="K752">
        <v>1277960400</v>
      </c>
      <c r="L752">
        <v>1280120400</v>
      </c>
      <c r="M752" s="8">
        <f t="shared" si="33"/>
        <v>40360.208333333336</v>
      </c>
      <c r="N752" s="8">
        <f t="shared" si="34"/>
        <v>40385.208333333336</v>
      </c>
      <c r="O752" t="b">
        <v>0</v>
      </c>
      <c r="P752" t="b">
        <v>0</v>
      </c>
      <c r="Q752" t="s">
        <v>50</v>
      </c>
      <c r="R752" t="s">
        <v>2034</v>
      </c>
      <c r="S752" t="s">
        <v>2042</v>
      </c>
    </row>
    <row r="753" spans="1:19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4">
        <f t="shared" si="35"/>
        <v>2.3230555555555554</v>
      </c>
      <c r="I753" t="s">
        <v>21</v>
      </c>
      <c r="J753" t="s">
        <v>22</v>
      </c>
      <c r="K753">
        <v>1458190800</v>
      </c>
      <c r="L753">
        <v>1459486800</v>
      </c>
      <c r="M753" s="8">
        <f t="shared" si="33"/>
        <v>42446.208333333328</v>
      </c>
      <c r="N753" s="8">
        <f t="shared" si="34"/>
        <v>42461.208333333328</v>
      </c>
      <c r="O753" t="b">
        <v>1</v>
      </c>
      <c r="P753" t="b">
        <v>1</v>
      </c>
      <c r="Q753" t="s">
        <v>68</v>
      </c>
      <c r="R753" t="s">
        <v>2046</v>
      </c>
      <c r="S753" t="s">
        <v>2047</v>
      </c>
    </row>
    <row r="754" spans="1:19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4">
        <f t="shared" si="35"/>
        <v>0.92448275862068963</v>
      </c>
      <c r="I754" t="s">
        <v>21</v>
      </c>
      <c r="J754" t="s">
        <v>22</v>
      </c>
      <c r="K754">
        <v>1280984400</v>
      </c>
      <c r="L754">
        <v>1282539600</v>
      </c>
      <c r="M754" s="8">
        <f t="shared" si="33"/>
        <v>40395.208333333336</v>
      </c>
      <c r="N754" s="8">
        <f t="shared" si="34"/>
        <v>40413.208333333336</v>
      </c>
      <c r="O754" t="b">
        <v>0</v>
      </c>
      <c r="P754" t="b">
        <v>1</v>
      </c>
      <c r="Q754" t="s">
        <v>33</v>
      </c>
      <c r="R754" t="s">
        <v>2038</v>
      </c>
      <c r="S754" t="s">
        <v>2039</v>
      </c>
    </row>
    <row r="755" spans="1:19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4">
        <f t="shared" si="35"/>
        <v>2.5670212765957445</v>
      </c>
      <c r="I755" t="s">
        <v>21</v>
      </c>
      <c r="J755" t="s">
        <v>22</v>
      </c>
      <c r="K755">
        <v>1274590800</v>
      </c>
      <c r="L755">
        <v>1275886800</v>
      </c>
      <c r="M755" s="8">
        <f t="shared" si="33"/>
        <v>40321.208333333336</v>
      </c>
      <c r="N755" s="8">
        <f t="shared" si="34"/>
        <v>40336.208333333336</v>
      </c>
      <c r="O755" t="b">
        <v>0</v>
      </c>
      <c r="P755" t="b">
        <v>0</v>
      </c>
      <c r="Q755" t="s">
        <v>122</v>
      </c>
      <c r="R755" t="s">
        <v>2053</v>
      </c>
      <c r="S755" t="s">
        <v>2054</v>
      </c>
    </row>
    <row r="756" spans="1:19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4">
        <f t="shared" si="35"/>
        <v>1.6847017045454546</v>
      </c>
      <c r="I756" t="s">
        <v>21</v>
      </c>
      <c r="J756" t="s">
        <v>22</v>
      </c>
      <c r="K756">
        <v>1351400400</v>
      </c>
      <c r="L756">
        <v>1355983200</v>
      </c>
      <c r="M756" s="8">
        <f t="shared" si="33"/>
        <v>41210.208333333336</v>
      </c>
      <c r="N756" s="8">
        <f t="shared" si="34"/>
        <v>41263.25</v>
      </c>
      <c r="O756" t="b">
        <v>0</v>
      </c>
      <c r="P756" t="b">
        <v>0</v>
      </c>
      <c r="Q756" t="s">
        <v>33</v>
      </c>
      <c r="R756" t="s">
        <v>2038</v>
      </c>
      <c r="S756" t="s">
        <v>2039</v>
      </c>
    </row>
    <row r="757" spans="1:19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4">
        <f t="shared" si="35"/>
        <v>1.6657777777777778</v>
      </c>
      <c r="I757" t="s">
        <v>36</v>
      </c>
      <c r="J757" t="s">
        <v>37</v>
      </c>
      <c r="K757">
        <v>1514354400</v>
      </c>
      <c r="L757">
        <v>1515391200</v>
      </c>
      <c r="M757" s="8">
        <f t="shared" si="33"/>
        <v>43096.25</v>
      </c>
      <c r="N757" s="8">
        <f t="shared" si="34"/>
        <v>43108.25</v>
      </c>
      <c r="O757" t="b">
        <v>0</v>
      </c>
      <c r="P757" t="b">
        <v>1</v>
      </c>
      <c r="Q757" t="s">
        <v>33</v>
      </c>
      <c r="R757" t="s">
        <v>2038</v>
      </c>
      <c r="S757" t="s">
        <v>2039</v>
      </c>
    </row>
    <row r="758" spans="1:19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4">
        <f t="shared" si="35"/>
        <v>7.7207692307692311</v>
      </c>
      <c r="I758" t="s">
        <v>21</v>
      </c>
      <c r="J758" t="s">
        <v>22</v>
      </c>
      <c r="K758">
        <v>1421733600</v>
      </c>
      <c r="L758">
        <v>1422252000</v>
      </c>
      <c r="M758" s="8">
        <f t="shared" si="33"/>
        <v>42024.25</v>
      </c>
      <c r="N758" s="8">
        <f t="shared" si="34"/>
        <v>42030.25</v>
      </c>
      <c r="O758" t="b">
        <v>0</v>
      </c>
      <c r="P758" t="b">
        <v>0</v>
      </c>
      <c r="Q758" t="s">
        <v>33</v>
      </c>
      <c r="R758" t="s">
        <v>2038</v>
      </c>
      <c r="S758" t="s">
        <v>2039</v>
      </c>
    </row>
    <row r="759" spans="1:19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4">
        <f t="shared" si="35"/>
        <v>4.0685714285714285</v>
      </c>
      <c r="I759" t="s">
        <v>21</v>
      </c>
      <c r="J759" t="s">
        <v>22</v>
      </c>
      <c r="K759">
        <v>1305176400</v>
      </c>
      <c r="L759">
        <v>1305522000</v>
      </c>
      <c r="M759" s="8">
        <f t="shared" si="33"/>
        <v>40675.208333333336</v>
      </c>
      <c r="N759" s="8">
        <f t="shared" si="34"/>
        <v>40679.208333333336</v>
      </c>
      <c r="O759" t="b">
        <v>0</v>
      </c>
      <c r="P759" t="b">
        <v>0</v>
      </c>
      <c r="Q759" t="s">
        <v>53</v>
      </c>
      <c r="R759" t="s">
        <v>2040</v>
      </c>
      <c r="S759" t="s">
        <v>2043</v>
      </c>
    </row>
    <row r="760" spans="1:19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4">
        <f t="shared" si="35"/>
        <v>5.6420608108108112</v>
      </c>
      <c r="I760" t="s">
        <v>15</v>
      </c>
      <c r="J760" t="s">
        <v>16</v>
      </c>
      <c r="K760">
        <v>1414126800</v>
      </c>
      <c r="L760">
        <v>1414904400</v>
      </c>
      <c r="M760" s="8">
        <f t="shared" si="33"/>
        <v>41936.208333333336</v>
      </c>
      <c r="N760" s="8">
        <f t="shared" si="34"/>
        <v>41945.208333333336</v>
      </c>
      <c r="O760" t="b">
        <v>0</v>
      </c>
      <c r="P760" t="b">
        <v>0</v>
      </c>
      <c r="Q760" t="s">
        <v>23</v>
      </c>
      <c r="R760" t="s">
        <v>2034</v>
      </c>
      <c r="S760" t="s">
        <v>2035</v>
      </c>
    </row>
    <row r="761" spans="1:19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4">
        <f t="shared" si="35"/>
        <v>0.6842686567164179</v>
      </c>
      <c r="I761" t="s">
        <v>21</v>
      </c>
      <c r="J761" t="s">
        <v>22</v>
      </c>
      <c r="K761">
        <v>1517810400</v>
      </c>
      <c r="L761">
        <v>1520402400</v>
      </c>
      <c r="M761" s="8">
        <f t="shared" si="33"/>
        <v>43136.25</v>
      </c>
      <c r="N761" s="8">
        <f t="shared" si="34"/>
        <v>43166.25</v>
      </c>
      <c r="O761" t="b">
        <v>0</v>
      </c>
      <c r="P761" t="b">
        <v>0</v>
      </c>
      <c r="Q761" t="s">
        <v>50</v>
      </c>
      <c r="R761" t="s">
        <v>2034</v>
      </c>
      <c r="S761" t="s">
        <v>2042</v>
      </c>
    </row>
    <row r="762" spans="1:19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4">
        <f t="shared" si="35"/>
        <v>0.34351966873706002</v>
      </c>
      <c r="I762" t="s">
        <v>107</v>
      </c>
      <c r="J762" t="s">
        <v>108</v>
      </c>
      <c r="K762">
        <v>1564635600</v>
      </c>
      <c r="L762">
        <v>1567141200</v>
      </c>
      <c r="M762" s="8">
        <f t="shared" si="33"/>
        <v>43678.208333333328</v>
      </c>
      <c r="N762" s="8">
        <f t="shared" si="34"/>
        <v>43707.208333333328</v>
      </c>
      <c r="O762" t="b">
        <v>0</v>
      </c>
      <c r="P762" t="b">
        <v>1</v>
      </c>
      <c r="Q762" t="s">
        <v>89</v>
      </c>
      <c r="R762" t="s">
        <v>2049</v>
      </c>
      <c r="S762" t="s">
        <v>2050</v>
      </c>
    </row>
    <row r="763" spans="1:19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4">
        <f t="shared" si="35"/>
        <v>6.5545454545454547</v>
      </c>
      <c r="I763" t="s">
        <v>21</v>
      </c>
      <c r="J763" t="s">
        <v>22</v>
      </c>
      <c r="K763">
        <v>1500699600</v>
      </c>
      <c r="L763">
        <v>1501131600</v>
      </c>
      <c r="M763" s="8">
        <f t="shared" si="33"/>
        <v>42938.208333333328</v>
      </c>
      <c r="N763" s="8">
        <f t="shared" si="34"/>
        <v>42943.208333333328</v>
      </c>
      <c r="O763" t="b">
        <v>0</v>
      </c>
      <c r="P763" t="b">
        <v>0</v>
      </c>
      <c r="Q763" t="s">
        <v>23</v>
      </c>
      <c r="R763" t="s">
        <v>2034</v>
      </c>
      <c r="S763" t="s">
        <v>2035</v>
      </c>
    </row>
    <row r="764" spans="1:19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4">
        <f t="shared" si="35"/>
        <v>1.7725714285714285</v>
      </c>
      <c r="I764" t="s">
        <v>26</v>
      </c>
      <c r="J764" t="s">
        <v>27</v>
      </c>
      <c r="K764">
        <v>1354082400</v>
      </c>
      <c r="L764">
        <v>1355032800</v>
      </c>
      <c r="M764" s="8">
        <f t="shared" si="33"/>
        <v>41241.25</v>
      </c>
      <c r="N764" s="8">
        <f t="shared" si="34"/>
        <v>41252.25</v>
      </c>
      <c r="O764" t="b">
        <v>0</v>
      </c>
      <c r="P764" t="b">
        <v>0</v>
      </c>
      <c r="Q764" t="s">
        <v>159</v>
      </c>
      <c r="R764" t="s">
        <v>2034</v>
      </c>
      <c r="S764" t="s">
        <v>2057</v>
      </c>
    </row>
    <row r="765" spans="1:19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4">
        <f t="shared" si="35"/>
        <v>1.1317857142857144</v>
      </c>
      <c r="I765" t="s">
        <v>21</v>
      </c>
      <c r="J765" t="s">
        <v>22</v>
      </c>
      <c r="K765">
        <v>1336453200</v>
      </c>
      <c r="L765">
        <v>1339477200</v>
      </c>
      <c r="M765" s="8">
        <f t="shared" si="33"/>
        <v>41037.208333333336</v>
      </c>
      <c r="N765" s="8">
        <f t="shared" si="34"/>
        <v>41072.208333333336</v>
      </c>
      <c r="O765" t="b">
        <v>0</v>
      </c>
      <c r="P765" t="b">
        <v>1</v>
      </c>
      <c r="Q765" t="s">
        <v>33</v>
      </c>
      <c r="R765" t="s">
        <v>2038</v>
      </c>
      <c r="S765" t="s">
        <v>2039</v>
      </c>
    </row>
    <row r="766" spans="1:19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4">
        <f t="shared" si="35"/>
        <v>7.2818181818181822</v>
      </c>
      <c r="I766" t="s">
        <v>21</v>
      </c>
      <c r="J766" t="s">
        <v>22</v>
      </c>
      <c r="K766">
        <v>1305262800</v>
      </c>
      <c r="L766">
        <v>1305954000</v>
      </c>
      <c r="M766" s="8">
        <f t="shared" si="33"/>
        <v>40676.208333333336</v>
      </c>
      <c r="N766" s="8">
        <f t="shared" si="34"/>
        <v>40684.208333333336</v>
      </c>
      <c r="O766" t="b">
        <v>0</v>
      </c>
      <c r="P766" t="b">
        <v>0</v>
      </c>
      <c r="Q766" t="s">
        <v>23</v>
      </c>
      <c r="R766" t="s">
        <v>2034</v>
      </c>
      <c r="S766" t="s">
        <v>2035</v>
      </c>
    </row>
    <row r="767" spans="1:19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4">
        <f t="shared" si="35"/>
        <v>2.0833333333333335</v>
      </c>
      <c r="I767" t="s">
        <v>21</v>
      </c>
      <c r="J767" t="s">
        <v>22</v>
      </c>
      <c r="K767">
        <v>1492232400</v>
      </c>
      <c r="L767">
        <v>1494392400</v>
      </c>
      <c r="M767" s="8">
        <f t="shared" si="33"/>
        <v>42840.208333333328</v>
      </c>
      <c r="N767" s="8">
        <f t="shared" si="34"/>
        <v>42865.208333333328</v>
      </c>
      <c r="O767" t="b">
        <v>1</v>
      </c>
      <c r="P767" t="b">
        <v>1</v>
      </c>
      <c r="Q767" t="s">
        <v>60</v>
      </c>
      <c r="R767" t="s">
        <v>2034</v>
      </c>
      <c r="S767" t="s">
        <v>2044</v>
      </c>
    </row>
    <row r="768" spans="1:19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4">
        <f t="shared" si="35"/>
        <v>0.31171232876712329</v>
      </c>
      <c r="I768" t="s">
        <v>26</v>
      </c>
      <c r="J768" t="s">
        <v>27</v>
      </c>
      <c r="K768">
        <v>1537333200</v>
      </c>
      <c r="L768">
        <v>1537419600</v>
      </c>
      <c r="M768" s="8">
        <f t="shared" si="33"/>
        <v>43362.208333333328</v>
      </c>
      <c r="N768" s="8">
        <f t="shared" si="34"/>
        <v>43363.208333333328</v>
      </c>
      <c r="O768" t="b">
        <v>0</v>
      </c>
      <c r="P768" t="b">
        <v>0</v>
      </c>
      <c r="Q768" t="s">
        <v>474</v>
      </c>
      <c r="R768" t="s">
        <v>2040</v>
      </c>
      <c r="S768" t="s">
        <v>2062</v>
      </c>
    </row>
    <row r="769" spans="1:19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4">
        <f t="shared" si="35"/>
        <v>0.56967078189300413</v>
      </c>
      <c r="I769" t="s">
        <v>21</v>
      </c>
      <c r="J769" t="s">
        <v>22</v>
      </c>
      <c r="K769">
        <v>1444107600</v>
      </c>
      <c r="L769">
        <v>1447999200</v>
      </c>
      <c r="M769" s="8">
        <f t="shared" si="33"/>
        <v>42283.208333333328</v>
      </c>
      <c r="N769" s="8">
        <f t="shared" si="34"/>
        <v>42328.25</v>
      </c>
      <c r="O769" t="b">
        <v>0</v>
      </c>
      <c r="P769" t="b">
        <v>0</v>
      </c>
      <c r="Q769" t="s">
        <v>206</v>
      </c>
      <c r="R769" t="s">
        <v>2046</v>
      </c>
      <c r="S769" t="s">
        <v>2058</v>
      </c>
    </row>
    <row r="770" spans="1:19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4">
        <f t="shared" si="35"/>
        <v>2.31</v>
      </c>
      <c r="I770" t="s">
        <v>21</v>
      </c>
      <c r="J770" t="s">
        <v>22</v>
      </c>
      <c r="K770">
        <v>1386741600</v>
      </c>
      <c r="L770">
        <v>1388037600</v>
      </c>
      <c r="M770" s="8">
        <f t="shared" ref="M770:M833" si="36">(((K770/60)/60)/24)+DATE(1970,1,1)</f>
        <v>41619.25</v>
      </c>
      <c r="N770" s="8">
        <f t="shared" ref="N770:N833" si="37">(((L770/60)/60)/24)+DATE(1970,1,1)</f>
        <v>41634.25</v>
      </c>
      <c r="O770" t="b">
        <v>0</v>
      </c>
      <c r="P770" t="b">
        <v>0</v>
      </c>
      <c r="Q770" t="s">
        <v>33</v>
      </c>
      <c r="R770" t="s">
        <v>2038</v>
      </c>
      <c r="S770" t="s">
        <v>2039</v>
      </c>
    </row>
    <row r="771" spans="1:19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4">
        <f t="shared" ref="H771:H834" si="38">E771/D771</f>
        <v>0.86867834394904464</v>
      </c>
      <c r="I771" t="s">
        <v>21</v>
      </c>
      <c r="J771" t="s">
        <v>22</v>
      </c>
      <c r="K771">
        <v>1376542800</v>
      </c>
      <c r="L771">
        <v>1378789200</v>
      </c>
      <c r="M771" s="8">
        <f t="shared" si="36"/>
        <v>41501.208333333336</v>
      </c>
      <c r="N771" s="8">
        <f t="shared" si="37"/>
        <v>41527.208333333336</v>
      </c>
      <c r="O771" t="b">
        <v>0</v>
      </c>
      <c r="P771" t="b">
        <v>0</v>
      </c>
      <c r="Q771" t="s">
        <v>89</v>
      </c>
      <c r="R771" t="s">
        <v>2049</v>
      </c>
      <c r="S771" t="s">
        <v>2050</v>
      </c>
    </row>
    <row r="772" spans="1:19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4">
        <f t="shared" si="38"/>
        <v>2.7074418604651163</v>
      </c>
      <c r="I772" t="s">
        <v>107</v>
      </c>
      <c r="J772" t="s">
        <v>108</v>
      </c>
      <c r="K772">
        <v>1397451600</v>
      </c>
      <c r="L772">
        <v>1398056400</v>
      </c>
      <c r="M772" s="8">
        <f t="shared" si="36"/>
        <v>41743.208333333336</v>
      </c>
      <c r="N772" s="8">
        <f t="shared" si="37"/>
        <v>41750.208333333336</v>
      </c>
      <c r="O772" t="b">
        <v>0</v>
      </c>
      <c r="P772" t="b">
        <v>1</v>
      </c>
      <c r="Q772" t="s">
        <v>33</v>
      </c>
      <c r="R772" t="s">
        <v>2038</v>
      </c>
      <c r="S772" t="s">
        <v>2039</v>
      </c>
    </row>
    <row r="773" spans="1:19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4">
        <f t="shared" si="38"/>
        <v>0.49446428571428569</v>
      </c>
      <c r="I773" t="s">
        <v>21</v>
      </c>
      <c r="J773" t="s">
        <v>22</v>
      </c>
      <c r="K773">
        <v>1548482400</v>
      </c>
      <c r="L773">
        <v>1550815200</v>
      </c>
      <c r="M773" s="8">
        <f t="shared" si="36"/>
        <v>43491.25</v>
      </c>
      <c r="N773" s="8">
        <f t="shared" si="37"/>
        <v>43518.25</v>
      </c>
      <c r="O773" t="b">
        <v>0</v>
      </c>
      <c r="P773" t="b">
        <v>0</v>
      </c>
      <c r="Q773" t="s">
        <v>33</v>
      </c>
      <c r="R773" t="s">
        <v>2038</v>
      </c>
      <c r="S773" t="s">
        <v>2039</v>
      </c>
    </row>
    <row r="774" spans="1:19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4">
        <f t="shared" si="38"/>
        <v>1.1335962566844919</v>
      </c>
      <c r="I774" t="s">
        <v>21</v>
      </c>
      <c r="J774" t="s">
        <v>22</v>
      </c>
      <c r="K774">
        <v>1549692000</v>
      </c>
      <c r="L774">
        <v>1550037600</v>
      </c>
      <c r="M774" s="8">
        <f t="shared" si="36"/>
        <v>43505.25</v>
      </c>
      <c r="N774" s="8">
        <f t="shared" si="37"/>
        <v>43509.25</v>
      </c>
      <c r="O774" t="b">
        <v>0</v>
      </c>
      <c r="P774" t="b">
        <v>0</v>
      </c>
      <c r="Q774" t="s">
        <v>60</v>
      </c>
      <c r="R774" t="s">
        <v>2034</v>
      </c>
      <c r="S774" t="s">
        <v>2044</v>
      </c>
    </row>
    <row r="775" spans="1:19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4">
        <f t="shared" si="38"/>
        <v>1.9055555555555554</v>
      </c>
      <c r="I775" t="s">
        <v>21</v>
      </c>
      <c r="J775" t="s">
        <v>22</v>
      </c>
      <c r="K775">
        <v>1492059600</v>
      </c>
      <c r="L775">
        <v>1492923600</v>
      </c>
      <c r="M775" s="8">
        <f t="shared" si="36"/>
        <v>42838.208333333328</v>
      </c>
      <c r="N775" s="8">
        <f t="shared" si="37"/>
        <v>42848.208333333328</v>
      </c>
      <c r="O775" t="b">
        <v>0</v>
      </c>
      <c r="P775" t="b">
        <v>0</v>
      </c>
      <c r="Q775" t="s">
        <v>33</v>
      </c>
      <c r="R775" t="s">
        <v>2038</v>
      </c>
      <c r="S775" t="s">
        <v>2039</v>
      </c>
    </row>
    <row r="776" spans="1:19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4">
        <f t="shared" si="38"/>
        <v>1.355</v>
      </c>
      <c r="I776" t="s">
        <v>107</v>
      </c>
      <c r="J776" t="s">
        <v>108</v>
      </c>
      <c r="K776">
        <v>1463979600</v>
      </c>
      <c r="L776">
        <v>1467522000</v>
      </c>
      <c r="M776" s="8">
        <f t="shared" si="36"/>
        <v>42513.208333333328</v>
      </c>
      <c r="N776" s="8">
        <f t="shared" si="37"/>
        <v>42554.208333333328</v>
      </c>
      <c r="O776" t="b">
        <v>0</v>
      </c>
      <c r="P776" t="b">
        <v>0</v>
      </c>
      <c r="Q776" t="s">
        <v>28</v>
      </c>
      <c r="R776" t="s">
        <v>2036</v>
      </c>
      <c r="S776" t="s">
        <v>2037</v>
      </c>
    </row>
    <row r="777" spans="1:19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4">
        <f t="shared" si="38"/>
        <v>0.10297872340425532</v>
      </c>
      <c r="I777" t="s">
        <v>21</v>
      </c>
      <c r="J777" t="s">
        <v>22</v>
      </c>
      <c r="K777">
        <v>1415253600</v>
      </c>
      <c r="L777">
        <v>1416117600</v>
      </c>
      <c r="M777" s="8">
        <f t="shared" si="36"/>
        <v>41949.25</v>
      </c>
      <c r="N777" s="8">
        <f t="shared" si="37"/>
        <v>41959.25</v>
      </c>
      <c r="O777" t="b">
        <v>0</v>
      </c>
      <c r="P777" t="b">
        <v>0</v>
      </c>
      <c r="Q777" t="s">
        <v>23</v>
      </c>
      <c r="R777" t="s">
        <v>2034</v>
      </c>
      <c r="S777" t="s">
        <v>2035</v>
      </c>
    </row>
    <row r="778" spans="1:19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4">
        <f t="shared" si="38"/>
        <v>0.65544223826714798</v>
      </c>
      <c r="I778" t="s">
        <v>21</v>
      </c>
      <c r="J778" t="s">
        <v>22</v>
      </c>
      <c r="K778">
        <v>1562216400</v>
      </c>
      <c r="L778">
        <v>1563771600</v>
      </c>
      <c r="M778" s="8">
        <f t="shared" si="36"/>
        <v>43650.208333333328</v>
      </c>
      <c r="N778" s="8">
        <f t="shared" si="37"/>
        <v>43668.208333333328</v>
      </c>
      <c r="O778" t="b">
        <v>0</v>
      </c>
      <c r="P778" t="b">
        <v>0</v>
      </c>
      <c r="Q778" t="s">
        <v>33</v>
      </c>
      <c r="R778" t="s">
        <v>2038</v>
      </c>
      <c r="S778" t="s">
        <v>2039</v>
      </c>
    </row>
    <row r="779" spans="1:19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4">
        <f t="shared" si="38"/>
        <v>0.49026652452025588</v>
      </c>
      <c r="I779" t="s">
        <v>21</v>
      </c>
      <c r="J779" t="s">
        <v>22</v>
      </c>
      <c r="K779">
        <v>1316754000</v>
      </c>
      <c r="L779">
        <v>1319259600</v>
      </c>
      <c r="M779" s="8">
        <f t="shared" si="36"/>
        <v>40809.208333333336</v>
      </c>
      <c r="N779" s="8">
        <f t="shared" si="37"/>
        <v>40838.208333333336</v>
      </c>
      <c r="O779" t="b">
        <v>0</v>
      </c>
      <c r="P779" t="b">
        <v>0</v>
      </c>
      <c r="Q779" t="s">
        <v>33</v>
      </c>
      <c r="R779" t="s">
        <v>2038</v>
      </c>
      <c r="S779" t="s">
        <v>2039</v>
      </c>
    </row>
    <row r="780" spans="1:19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4">
        <f t="shared" si="38"/>
        <v>7.8792307692307695</v>
      </c>
      <c r="I780" t="s">
        <v>98</v>
      </c>
      <c r="J780" t="s">
        <v>99</v>
      </c>
      <c r="K780">
        <v>1313211600</v>
      </c>
      <c r="L780">
        <v>1313643600</v>
      </c>
      <c r="M780" s="8">
        <f t="shared" si="36"/>
        <v>40768.208333333336</v>
      </c>
      <c r="N780" s="8">
        <f t="shared" si="37"/>
        <v>40773.208333333336</v>
      </c>
      <c r="O780" t="b">
        <v>0</v>
      </c>
      <c r="P780" t="b">
        <v>0</v>
      </c>
      <c r="Q780" t="s">
        <v>71</v>
      </c>
      <c r="R780" t="s">
        <v>2040</v>
      </c>
      <c r="S780" t="s">
        <v>2048</v>
      </c>
    </row>
    <row r="781" spans="1:19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4">
        <f t="shared" si="38"/>
        <v>0.80306347746090156</v>
      </c>
      <c r="I781" t="s">
        <v>21</v>
      </c>
      <c r="J781" t="s">
        <v>22</v>
      </c>
      <c r="K781">
        <v>1439528400</v>
      </c>
      <c r="L781">
        <v>1440306000</v>
      </c>
      <c r="M781" s="8">
        <f t="shared" si="36"/>
        <v>42230.208333333328</v>
      </c>
      <c r="N781" s="8">
        <f t="shared" si="37"/>
        <v>42239.208333333328</v>
      </c>
      <c r="O781" t="b">
        <v>0</v>
      </c>
      <c r="P781" t="b">
        <v>1</v>
      </c>
      <c r="Q781" t="s">
        <v>33</v>
      </c>
      <c r="R781" t="s">
        <v>2038</v>
      </c>
      <c r="S781" t="s">
        <v>2039</v>
      </c>
    </row>
    <row r="782" spans="1:19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4">
        <f t="shared" si="38"/>
        <v>1.0629411764705883</v>
      </c>
      <c r="I782" t="s">
        <v>21</v>
      </c>
      <c r="J782" t="s">
        <v>22</v>
      </c>
      <c r="K782">
        <v>1469163600</v>
      </c>
      <c r="L782">
        <v>1470805200</v>
      </c>
      <c r="M782" s="8">
        <f t="shared" si="36"/>
        <v>42573.208333333328</v>
      </c>
      <c r="N782" s="8">
        <f t="shared" si="37"/>
        <v>42592.208333333328</v>
      </c>
      <c r="O782" t="b">
        <v>0</v>
      </c>
      <c r="P782" t="b">
        <v>1</v>
      </c>
      <c r="Q782" t="s">
        <v>53</v>
      </c>
      <c r="R782" t="s">
        <v>2040</v>
      </c>
      <c r="S782" t="s">
        <v>2043</v>
      </c>
    </row>
    <row r="783" spans="1:19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4">
        <f t="shared" si="38"/>
        <v>0.50735632183908042</v>
      </c>
      <c r="I783" t="s">
        <v>98</v>
      </c>
      <c r="J783" t="s">
        <v>99</v>
      </c>
      <c r="K783">
        <v>1288501200</v>
      </c>
      <c r="L783">
        <v>1292911200</v>
      </c>
      <c r="M783" s="8">
        <f t="shared" si="36"/>
        <v>40482.208333333336</v>
      </c>
      <c r="N783" s="8">
        <f t="shared" si="37"/>
        <v>40533.25</v>
      </c>
      <c r="O783" t="b">
        <v>0</v>
      </c>
      <c r="P783" t="b">
        <v>0</v>
      </c>
      <c r="Q783" t="s">
        <v>33</v>
      </c>
      <c r="R783" t="s">
        <v>2038</v>
      </c>
      <c r="S783" t="s">
        <v>2039</v>
      </c>
    </row>
    <row r="784" spans="1:19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4">
        <f t="shared" si="38"/>
        <v>2.153137254901961</v>
      </c>
      <c r="I784" t="s">
        <v>21</v>
      </c>
      <c r="J784" t="s">
        <v>22</v>
      </c>
      <c r="K784">
        <v>1298959200</v>
      </c>
      <c r="L784">
        <v>1301374800</v>
      </c>
      <c r="M784" s="8">
        <f t="shared" si="36"/>
        <v>40603.25</v>
      </c>
      <c r="N784" s="8">
        <f t="shared" si="37"/>
        <v>40631.208333333336</v>
      </c>
      <c r="O784" t="b">
        <v>0</v>
      </c>
      <c r="P784" t="b">
        <v>1</v>
      </c>
      <c r="Q784" t="s">
        <v>71</v>
      </c>
      <c r="R784" t="s">
        <v>2040</v>
      </c>
      <c r="S784" t="s">
        <v>2048</v>
      </c>
    </row>
    <row r="785" spans="1:19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4">
        <f t="shared" si="38"/>
        <v>1.4122972972972974</v>
      </c>
      <c r="I785" t="s">
        <v>21</v>
      </c>
      <c r="J785" t="s">
        <v>22</v>
      </c>
      <c r="K785">
        <v>1387260000</v>
      </c>
      <c r="L785">
        <v>1387864800</v>
      </c>
      <c r="M785" s="8">
        <f t="shared" si="36"/>
        <v>41625.25</v>
      </c>
      <c r="N785" s="8">
        <f t="shared" si="37"/>
        <v>41632.25</v>
      </c>
      <c r="O785" t="b">
        <v>0</v>
      </c>
      <c r="P785" t="b">
        <v>0</v>
      </c>
      <c r="Q785" t="s">
        <v>23</v>
      </c>
      <c r="R785" t="s">
        <v>2034</v>
      </c>
      <c r="S785" t="s">
        <v>2035</v>
      </c>
    </row>
    <row r="786" spans="1:19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4">
        <f t="shared" si="38"/>
        <v>1.1533745781777278</v>
      </c>
      <c r="I786" t="s">
        <v>21</v>
      </c>
      <c r="J786" t="s">
        <v>22</v>
      </c>
      <c r="K786">
        <v>1457244000</v>
      </c>
      <c r="L786">
        <v>1458190800</v>
      </c>
      <c r="M786" s="8">
        <f t="shared" si="36"/>
        <v>42435.25</v>
      </c>
      <c r="N786" s="8">
        <f t="shared" si="37"/>
        <v>42446.208333333328</v>
      </c>
      <c r="O786" t="b">
        <v>0</v>
      </c>
      <c r="P786" t="b">
        <v>0</v>
      </c>
      <c r="Q786" t="s">
        <v>28</v>
      </c>
      <c r="R786" t="s">
        <v>2036</v>
      </c>
      <c r="S786" t="s">
        <v>2037</v>
      </c>
    </row>
    <row r="787" spans="1:19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4">
        <f t="shared" si="38"/>
        <v>1.9311940298507462</v>
      </c>
      <c r="I787" t="s">
        <v>26</v>
      </c>
      <c r="J787" t="s">
        <v>27</v>
      </c>
      <c r="K787">
        <v>1556341200</v>
      </c>
      <c r="L787">
        <v>1559278800</v>
      </c>
      <c r="M787" s="8">
        <f t="shared" si="36"/>
        <v>43582.208333333328</v>
      </c>
      <c r="N787" s="8">
        <f t="shared" si="37"/>
        <v>43616.208333333328</v>
      </c>
      <c r="O787" t="b">
        <v>0</v>
      </c>
      <c r="P787" t="b">
        <v>1</v>
      </c>
      <c r="Q787" t="s">
        <v>71</v>
      </c>
      <c r="R787" t="s">
        <v>2040</v>
      </c>
      <c r="S787" t="s">
        <v>2048</v>
      </c>
    </row>
    <row r="788" spans="1:19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4">
        <f t="shared" si="38"/>
        <v>7.2973333333333334</v>
      </c>
      <c r="I788" t="s">
        <v>107</v>
      </c>
      <c r="J788" t="s">
        <v>108</v>
      </c>
      <c r="K788">
        <v>1522126800</v>
      </c>
      <c r="L788">
        <v>1522731600</v>
      </c>
      <c r="M788" s="8">
        <f t="shared" si="36"/>
        <v>43186.208333333328</v>
      </c>
      <c r="N788" s="8">
        <f t="shared" si="37"/>
        <v>43193.208333333328</v>
      </c>
      <c r="O788" t="b">
        <v>0</v>
      </c>
      <c r="P788" t="b">
        <v>1</v>
      </c>
      <c r="Q788" t="s">
        <v>159</v>
      </c>
      <c r="R788" t="s">
        <v>2034</v>
      </c>
      <c r="S788" t="s">
        <v>2057</v>
      </c>
    </row>
    <row r="789" spans="1:19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4">
        <f t="shared" si="38"/>
        <v>0.99663398692810456</v>
      </c>
      <c r="I789" t="s">
        <v>15</v>
      </c>
      <c r="J789" t="s">
        <v>16</v>
      </c>
      <c r="K789">
        <v>1305954000</v>
      </c>
      <c r="L789">
        <v>1306731600</v>
      </c>
      <c r="M789" s="8">
        <f t="shared" si="36"/>
        <v>40684.208333333336</v>
      </c>
      <c r="N789" s="8">
        <f t="shared" si="37"/>
        <v>40693.208333333336</v>
      </c>
      <c r="O789" t="b">
        <v>0</v>
      </c>
      <c r="P789" t="b">
        <v>0</v>
      </c>
      <c r="Q789" t="s">
        <v>23</v>
      </c>
      <c r="R789" t="s">
        <v>2034</v>
      </c>
      <c r="S789" t="s">
        <v>2035</v>
      </c>
    </row>
    <row r="790" spans="1:19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4">
        <f t="shared" si="38"/>
        <v>0.88166666666666671</v>
      </c>
      <c r="I790" t="s">
        <v>21</v>
      </c>
      <c r="J790" t="s">
        <v>22</v>
      </c>
      <c r="K790">
        <v>1350709200</v>
      </c>
      <c r="L790">
        <v>1352527200</v>
      </c>
      <c r="M790" s="8">
        <f t="shared" si="36"/>
        <v>41202.208333333336</v>
      </c>
      <c r="N790" s="8">
        <f t="shared" si="37"/>
        <v>41223.25</v>
      </c>
      <c r="O790" t="b">
        <v>0</v>
      </c>
      <c r="P790" t="b">
        <v>0</v>
      </c>
      <c r="Q790" t="s">
        <v>71</v>
      </c>
      <c r="R790" t="s">
        <v>2040</v>
      </c>
      <c r="S790" t="s">
        <v>2048</v>
      </c>
    </row>
    <row r="791" spans="1:19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4">
        <f t="shared" si="38"/>
        <v>0.37233333333333335</v>
      </c>
      <c r="I791" t="s">
        <v>21</v>
      </c>
      <c r="J791" t="s">
        <v>22</v>
      </c>
      <c r="K791">
        <v>1401166800</v>
      </c>
      <c r="L791">
        <v>1404363600</v>
      </c>
      <c r="M791" s="8">
        <f t="shared" si="36"/>
        <v>41786.208333333336</v>
      </c>
      <c r="N791" s="8">
        <f t="shared" si="37"/>
        <v>41823.208333333336</v>
      </c>
      <c r="O791" t="b">
        <v>0</v>
      </c>
      <c r="P791" t="b">
        <v>0</v>
      </c>
      <c r="Q791" t="s">
        <v>33</v>
      </c>
      <c r="R791" t="s">
        <v>2038</v>
      </c>
      <c r="S791" t="s">
        <v>2039</v>
      </c>
    </row>
    <row r="792" spans="1:19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4">
        <f t="shared" si="38"/>
        <v>0.30540075309306081</v>
      </c>
      <c r="I792" t="s">
        <v>21</v>
      </c>
      <c r="J792" t="s">
        <v>22</v>
      </c>
      <c r="K792">
        <v>1266127200</v>
      </c>
      <c r="L792">
        <v>1266645600</v>
      </c>
      <c r="M792" s="8">
        <f t="shared" si="36"/>
        <v>40223.25</v>
      </c>
      <c r="N792" s="8">
        <f t="shared" si="37"/>
        <v>40229.25</v>
      </c>
      <c r="O792" t="b">
        <v>0</v>
      </c>
      <c r="P792" t="b">
        <v>0</v>
      </c>
      <c r="Q792" t="s">
        <v>33</v>
      </c>
      <c r="R792" t="s">
        <v>2038</v>
      </c>
      <c r="S792" t="s">
        <v>2039</v>
      </c>
    </row>
    <row r="793" spans="1:19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4">
        <f t="shared" si="38"/>
        <v>0.25714285714285712</v>
      </c>
      <c r="I793" t="s">
        <v>21</v>
      </c>
      <c r="J793" t="s">
        <v>22</v>
      </c>
      <c r="K793">
        <v>1481436000</v>
      </c>
      <c r="L793">
        <v>1482818400</v>
      </c>
      <c r="M793" s="8">
        <f t="shared" si="36"/>
        <v>42715.25</v>
      </c>
      <c r="N793" s="8">
        <f t="shared" si="37"/>
        <v>42731.25</v>
      </c>
      <c r="O793" t="b">
        <v>0</v>
      </c>
      <c r="P793" t="b">
        <v>0</v>
      </c>
      <c r="Q793" t="s">
        <v>17</v>
      </c>
      <c r="R793" t="s">
        <v>2032</v>
      </c>
      <c r="S793" t="s">
        <v>2033</v>
      </c>
    </row>
    <row r="794" spans="1:19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4">
        <f t="shared" si="38"/>
        <v>0.34</v>
      </c>
      <c r="I794" t="s">
        <v>21</v>
      </c>
      <c r="J794" t="s">
        <v>22</v>
      </c>
      <c r="K794">
        <v>1372222800</v>
      </c>
      <c r="L794">
        <v>1374642000</v>
      </c>
      <c r="M794" s="8">
        <f t="shared" si="36"/>
        <v>41451.208333333336</v>
      </c>
      <c r="N794" s="8">
        <f t="shared" si="37"/>
        <v>41479.208333333336</v>
      </c>
      <c r="O794" t="b">
        <v>0</v>
      </c>
      <c r="P794" t="b">
        <v>1</v>
      </c>
      <c r="Q794" t="s">
        <v>33</v>
      </c>
      <c r="R794" t="s">
        <v>2038</v>
      </c>
      <c r="S794" t="s">
        <v>2039</v>
      </c>
    </row>
    <row r="795" spans="1:19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4">
        <f t="shared" si="38"/>
        <v>11.859090909090909</v>
      </c>
      <c r="I795" t="s">
        <v>98</v>
      </c>
      <c r="J795" t="s">
        <v>99</v>
      </c>
      <c r="K795">
        <v>1372136400</v>
      </c>
      <c r="L795">
        <v>1372482000</v>
      </c>
      <c r="M795" s="8">
        <f t="shared" si="36"/>
        <v>41450.208333333336</v>
      </c>
      <c r="N795" s="8">
        <f t="shared" si="37"/>
        <v>41454.208333333336</v>
      </c>
      <c r="O795" t="b">
        <v>0</v>
      </c>
      <c r="P795" t="b">
        <v>0</v>
      </c>
      <c r="Q795" t="s">
        <v>68</v>
      </c>
      <c r="R795" t="s">
        <v>2046</v>
      </c>
      <c r="S795" t="s">
        <v>2047</v>
      </c>
    </row>
    <row r="796" spans="1:19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4">
        <f t="shared" si="38"/>
        <v>1.2539393939393939</v>
      </c>
      <c r="I796" t="s">
        <v>21</v>
      </c>
      <c r="J796" t="s">
        <v>22</v>
      </c>
      <c r="K796">
        <v>1513922400</v>
      </c>
      <c r="L796">
        <v>1514959200</v>
      </c>
      <c r="M796" s="8">
        <f t="shared" si="36"/>
        <v>43091.25</v>
      </c>
      <c r="N796" s="8">
        <f t="shared" si="37"/>
        <v>43103.25</v>
      </c>
      <c r="O796" t="b">
        <v>0</v>
      </c>
      <c r="P796" t="b">
        <v>0</v>
      </c>
      <c r="Q796" t="s">
        <v>23</v>
      </c>
      <c r="R796" t="s">
        <v>2034</v>
      </c>
      <c r="S796" t="s">
        <v>2035</v>
      </c>
    </row>
    <row r="797" spans="1:19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4">
        <f t="shared" si="38"/>
        <v>0.14394366197183098</v>
      </c>
      <c r="I797" t="s">
        <v>21</v>
      </c>
      <c r="J797" t="s">
        <v>22</v>
      </c>
      <c r="K797">
        <v>1477976400</v>
      </c>
      <c r="L797">
        <v>1478235600</v>
      </c>
      <c r="M797" s="8">
        <f t="shared" si="36"/>
        <v>42675.208333333328</v>
      </c>
      <c r="N797" s="8">
        <f t="shared" si="37"/>
        <v>42678.208333333328</v>
      </c>
      <c r="O797" t="b">
        <v>0</v>
      </c>
      <c r="P797" t="b">
        <v>0</v>
      </c>
      <c r="Q797" t="s">
        <v>53</v>
      </c>
      <c r="R797" t="s">
        <v>2040</v>
      </c>
      <c r="S797" t="s">
        <v>2043</v>
      </c>
    </row>
    <row r="798" spans="1:19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4">
        <f t="shared" si="38"/>
        <v>0.54807692307692313</v>
      </c>
      <c r="I798" t="s">
        <v>21</v>
      </c>
      <c r="J798" t="s">
        <v>22</v>
      </c>
      <c r="K798">
        <v>1407474000</v>
      </c>
      <c r="L798">
        <v>1408078800</v>
      </c>
      <c r="M798" s="8">
        <f t="shared" si="36"/>
        <v>41859.208333333336</v>
      </c>
      <c r="N798" s="8">
        <f t="shared" si="37"/>
        <v>41866.208333333336</v>
      </c>
      <c r="O798" t="b">
        <v>0</v>
      </c>
      <c r="P798" t="b">
        <v>1</v>
      </c>
      <c r="Q798" t="s">
        <v>292</v>
      </c>
      <c r="R798" t="s">
        <v>2049</v>
      </c>
      <c r="S798" t="s">
        <v>2060</v>
      </c>
    </row>
    <row r="799" spans="1:19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4">
        <f t="shared" si="38"/>
        <v>1.0963157894736841</v>
      </c>
      <c r="I799" t="s">
        <v>21</v>
      </c>
      <c r="J799" t="s">
        <v>22</v>
      </c>
      <c r="K799">
        <v>1546149600</v>
      </c>
      <c r="L799">
        <v>1548136800</v>
      </c>
      <c r="M799" s="8">
        <f t="shared" si="36"/>
        <v>43464.25</v>
      </c>
      <c r="N799" s="8">
        <f t="shared" si="37"/>
        <v>43487.25</v>
      </c>
      <c r="O799" t="b">
        <v>0</v>
      </c>
      <c r="P799" t="b">
        <v>0</v>
      </c>
      <c r="Q799" t="s">
        <v>28</v>
      </c>
      <c r="R799" t="s">
        <v>2036</v>
      </c>
      <c r="S799" t="s">
        <v>2037</v>
      </c>
    </row>
    <row r="800" spans="1:19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4">
        <f t="shared" si="38"/>
        <v>1.8847058823529412</v>
      </c>
      <c r="I800" t="s">
        <v>21</v>
      </c>
      <c r="J800" t="s">
        <v>22</v>
      </c>
      <c r="K800">
        <v>1338440400</v>
      </c>
      <c r="L800">
        <v>1340859600</v>
      </c>
      <c r="M800" s="8">
        <f t="shared" si="36"/>
        <v>41060.208333333336</v>
      </c>
      <c r="N800" s="8">
        <f t="shared" si="37"/>
        <v>41088.208333333336</v>
      </c>
      <c r="O800" t="b">
        <v>0</v>
      </c>
      <c r="P800" t="b">
        <v>1</v>
      </c>
      <c r="Q800" t="s">
        <v>33</v>
      </c>
      <c r="R800" t="s">
        <v>2038</v>
      </c>
      <c r="S800" t="s">
        <v>2039</v>
      </c>
    </row>
    <row r="801" spans="1:19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4">
        <f t="shared" si="38"/>
        <v>0.87008284023668636</v>
      </c>
      <c r="I801" t="s">
        <v>40</v>
      </c>
      <c r="J801" t="s">
        <v>41</v>
      </c>
      <c r="K801">
        <v>1454133600</v>
      </c>
      <c r="L801">
        <v>1454479200</v>
      </c>
      <c r="M801" s="8">
        <f t="shared" si="36"/>
        <v>42399.25</v>
      </c>
      <c r="N801" s="8">
        <f t="shared" si="37"/>
        <v>42403.25</v>
      </c>
      <c r="O801" t="b">
        <v>0</v>
      </c>
      <c r="P801" t="b">
        <v>0</v>
      </c>
      <c r="Q801" t="s">
        <v>33</v>
      </c>
      <c r="R801" t="s">
        <v>2038</v>
      </c>
      <c r="S801" t="s">
        <v>2039</v>
      </c>
    </row>
    <row r="802" spans="1:19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4">
        <f t="shared" si="38"/>
        <v>0.01</v>
      </c>
      <c r="I802" t="s">
        <v>98</v>
      </c>
      <c r="J802" t="s">
        <v>99</v>
      </c>
      <c r="K802">
        <v>1434085200</v>
      </c>
      <c r="L802">
        <v>1434430800</v>
      </c>
      <c r="M802" s="8">
        <f t="shared" si="36"/>
        <v>42167.208333333328</v>
      </c>
      <c r="N802" s="8">
        <f t="shared" si="37"/>
        <v>42171.208333333328</v>
      </c>
      <c r="O802" t="b">
        <v>0</v>
      </c>
      <c r="P802" t="b">
        <v>0</v>
      </c>
      <c r="Q802" t="s">
        <v>23</v>
      </c>
      <c r="R802" t="s">
        <v>2034</v>
      </c>
      <c r="S802" t="s">
        <v>2035</v>
      </c>
    </row>
    <row r="803" spans="1:19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4">
        <f t="shared" si="38"/>
        <v>2.0291304347826089</v>
      </c>
      <c r="I803" t="s">
        <v>21</v>
      </c>
      <c r="J803" t="s">
        <v>22</v>
      </c>
      <c r="K803">
        <v>1577772000</v>
      </c>
      <c r="L803">
        <v>1579672800</v>
      </c>
      <c r="M803" s="8">
        <f t="shared" si="36"/>
        <v>43830.25</v>
      </c>
      <c r="N803" s="8">
        <f t="shared" si="37"/>
        <v>43852.25</v>
      </c>
      <c r="O803" t="b">
        <v>0</v>
      </c>
      <c r="P803" t="b">
        <v>1</v>
      </c>
      <c r="Q803" t="s">
        <v>122</v>
      </c>
      <c r="R803" t="s">
        <v>2053</v>
      </c>
      <c r="S803" t="s">
        <v>2054</v>
      </c>
    </row>
    <row r="804" spans="1:19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4">
        <f t="shared" si="38"/>
        <v>1.9703225806451612</v>
      </c>
      <c r="I804" t="s">
        <v>21</v>
      </c>
      <c r="J804" t="s">
        <v>22</v>
      </c>
      <c r="K804">
        <v>1562216400</v>
      </c>
      <c r="L804">
        <v>1562389200</v>
      </c>
      <c r="M804" s="8">
        <f t="shared" si="36"/>
        <v>43650.208333333328</v>
      </c>
      <c r="N804" s="8">
        <f t="shared" si="37"/>
        <v>43652.208333333328</v>
      </c>
      <c r="O804" t="b">
        <v>0</v>
      </c>
      <c r="P804" t="b">
        <v>0</v>
      </c>
      <c r="Q804" t="s">
        <v>122</v>
      </c>
      <c r="R804" t="s">
        <v>2053</v>
      </c>
      <c r="S804" t="s">
        <v>2054</v>
      </c>
    </row>
    <row r="805" spans="1:19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4">
        <f t="shared" si="38"/>
        <v>1.07</v>
      </c>
      <c r="I805" t="s">
        <v>21</v>
      </c>
      <c r="J805" t="s">
        <v>22</v>
      </c>
      <c r="K805">
        <v>1548568800</v>
      </c>
      <c r="L805">
        <v>1551506400</v>
      </c>
      <c r="M805" s="8">
        <f t="shared" si="36"/>
        <v>43492.25</v>
      </c>
      <c r="N805" s="8">
        <f t="shared" si="37"/>
        <v>43526.25</v>
      </c>
      <c r="O805" t="b">
        <v>0</v>
      </c>
      <c r="P805" t="b">
        <v>0</v>
      </c>
      <c r="Q805" t="s">
        <v>33</v>
      </c>
      <c r="R805" t="s">
        <v>2038</v>
      </c>
      <c r="S805" t="s">
        <v>2039</v>
      </c>
    </row>
    <row r="806" spans="1:19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4">
        <f t="shared" si="38"/>
        <v>2.6873076923076922</v>
      </c>
      <c r="I806" t="s">
        <v>21</v>
      </c>
      <c r="J806" t="s">
        <v>22</v>
      </c>
      <c r="K806">
        <v>1514872800</v>
      </c>
      <c r="L806">
        <v>1516600800</v>
      </c>
      <c r="M806" s="8">
        <f t="shared" si="36"/>
        <v>43102.25</v>
      </c>
      <c r="N806" s="8">
        <f t="shared" si="37"/>
        <v>43122.25</v>
      </c>
      <c r="O806" t="b">
        <v>0</v>
      </c>
      <c r="P806" t="b">
        <v>0</v>
      </c>
      <c r="Q806" t="s">
        <v>23</v>
      </c>
      <c r="R806" t="s">
        <v>2034</v>
      </c>
      <c r="S806" t="s">
        <v>2035</v>
      </c>
    </row>
    <row r="807" spans="1:19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4">
        <f t="shared" si="38"/>
        <v>0.50845360824742269</v>
      </c>
      <c r="I807" t="s">
        <v>26</v>
      </c>
      <c r="J807" t="s">
        <v>27</v>
      </c>
      <c r="K807">
        <v>1416031200</v>
      </c>
      <c r="L807">
        <v>1420437600</v>
      </c>
      <c r="M807" s="8">
        <f t="shared" si="36"/>
        <v>41958.25</v>
      </c>
      <c r="N807" s="8">
        <f t="shared" si="37"/>
        <v>42009.25</v>
      </c>
      <c r="O807" t="b">
        <v>0</v>
      </c>
      <c r="P807" t="b">
        <v>0</v>
      </c>
      <c r="Q807" t="s">
        <v>42</v>
      </c>
      <c r="R807" t="s">
        <v>2040</v>
      </c>
      <c r="S807" t="s">
        <v>2041</v>
      </c>
    </row>
    <row r="808" spans="1:19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4">
        <f t="shared" si="38"/>
        <v>11.802857142857142</v>
      </c>
      <c r="I808" t="s">
        <v>21</v>
      </c>
      <c r="J808" t="s">
        <v>22</v>
      </c>
      <c r="K808">
        <v>1330927200</v>
      </c>
      <c r="L808">
        <v>1332997200</v>
      </c>
      <c r="M808" s="8">
        <f t="shared" si="36"/>
        <v>40973.25</v>
      </c>
      <c r="N808" s="8">
        <f t="shared" si="37"/>
        <v>40997.208333333336</v>
      </c>
      <c r="O808" t="b">
        <v>0</v>
      </c>
      <c r="P808" t="b">
        <v>1</v>
      </c>
      <c r="Q808" t="s">
        <v>53</v>
      </c>
      <c r="R808" t="s">
        <v>2040</v>
      </c>
      <c r="S808" t="s">
        <v>2043</v>
      </c>
    </row>
    <row r="809" spans="1:19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4">
        <f t="shared" si="38"/>
        <v>2.64</v>
      </c>
      <c r="I809" t="s">
        <v>21</v>
      </c>
      <c r="J809" t="s">
        <v>22</v>
      </c>
      <c r="K809">
        <v>1571115600</v>
      </c>
      <c r="L809">
        <v>1574920800</v>
      </c>
      <c r="M809" s="8">
        <f t="shared" si="36"/>
        <v>43753.208333333328</v>
      </c>
      <c r="N809" s="8">
        <f t="shared" si="37"/>
        <v>43797.25</v>
      </c>
      <c r="O809" t="b">
        <v>0</v>
      </c>
      <c r="P809" t="b">
        <v>1</v>
      </c>
      <c r="Q809" t="s">
        <v>33</v>
      </c>
      <c r="R809" t="s">
        <v>2038</v>
      </c>
      <c r="S809" t="s">
        <v>2039</v>
      </c>
    </row>
    <row r="810" spans="1:19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4">
        <f t="shared" si="38"/>
        <v>0.30442307692307691</v>
      </c>
      <c r="I810" t="s">
        <v>21</v>
      </c>
      <c r="J810" t="s">
        <v>22</v>
      </c>
      <c r="K810">
        <v>1463461200</v>
      </c>
      <c r="L810">
        <v>1464930000</v>
      </c>
      <c r="M810" s="8">
        <f t="shared" si="36"/>
        <v>42507.208333333328</v>
      </c>
      <c r="N810" s="8">
        <f t="shared" si="37"/>
        <v>42524.208333333328</v>
      </c>
      <c r="O810" t="b">
        <v>0</v>
      </c>
      <c r="P810" t="b">
        <v>0</v>
      </c>
      <c r="Q810" t="s">
        <v>17</v>
      </c>
      <c r="R810" t="s">
        <v>2032</v>
      </c>
      <c r="S810" t="s">
        <v>2033</v>
      </c>
    </row>
    <row r="811" spans="1:19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4">
        <f t="shared" si="38"/>
        <v>0.62880681818181816</v>
      </c>
      <c r="I811" t="s">
        <v>98</v>
      </c>
      <c r="J811" t="s">
        <v>99</v>
      </c>
      <c r="K811">
        <v>1344920400</v>
      </c>
      <c r="L811">
        <v>1345006800</v>
      </c>
      <c r="M811" s="8">
        <f t="shared" si="36"/>
        <v>41135.208333333336</v>
      </c>
      <c r="N811" s="8">
        <f t="shared" si="37"/>
        <v>41136.208333333336</v>
      </c>
      <c r="O811" t="b">
        <v>0</v>
      </c>
      <c r="P811" t="b">
        <v>0</v>
      </c>
      <c r="Q811" t="s">
        <v>42</v>
      </c>
      <c r="R811" t="s">
        <v>2040</v>
      </c>
      <c r="S811" t="s">
        <v>2041</v>
      </c>
    </row>
    <row r="812" spans="1:19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4">
        <f t="shared" si="38"/>
        <v>1.9312499999999999</v>
      </c>
      <c r="I812" t="s">
        <v>21</v>
      </c>
      <c r="J812" t="s">
        <v>22</v>
      </c>
      <c r="K812">
        <v>1511848800</v>
      </c>
      <c r="L812">
        <v>1512712800</v>
      </c>
      <c r="M812" s="8">
        <f t="shared" si="36"/>
        <v>43067.25</v>
      </c>
      <c r="N812" s="8">
        <f t="shared" si="37"/>
        <v>43077.25</v>
      </c>
      <c r="O812" t="b">
        <v>0</v>
      </c>
      <c r="P812" t="b">
        <v>1</v>
      </c>
      <c r="Q812" t="s">
        <v>33</v>
      </c>
      <c r="R812" t="s">
        <v>2038</v>
      </c>
      <c r="S812" t="s">
        <v>2039</v>
      </c>
    </row>
    <row r="813" spans="1:19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4">
        <f t="shared" si="38"/>
        <v>0.77102702702702708</v>
      </c>
      <c r="I813" t="s">
        <v>21</v>
      </c>
      <c r="J813" t="s">
        <v>22</v>
      </c>
      <c r="K813">
        <v>1452319200</v>
      </c>
      <c r="L813">
        <v>1452492000</v>
      </c>
      <c r="M813" s="8">
        <f t="shared" si="36"/>
        <v>42378.25</v>
      </c>
      <c r="N813" s="8">
        <f t="shared" si="37"/>
        <v>42380.25</v>
      </c>
      <c r="O813" t="b">
        <v>0</v>
      </c>
      <c r="P813" t="b">
        <v>1</v>
      </c>
      <c r="Q813" t="s">
        <v>89</v>
      </c>
      <c r="R813" t="s">
        <v>2049</v>
      </c>
      <c r="S813" t="s">
        <v>2050</v>
      </c>
    </row>
    <row r="814" spans="1:19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4">
        <f t="shared" si="38"/>
        <v>2.2552763819095478</v>
      </c>
      <c r="I814" t="s">
        <v>15</v>
      </c>
      <c r="J814" t="s">
        <v>16</v>
      </c>
      <c r="K814">
        <v>1523854800</v>
      </c>
      <c r="L814">
        <v>1524286800</v>
      </c>
      <c r="M814" s="8">
        <f t="shared" si="36"/>
        <v>43206.208333333328</v>
      </c>
      <c r="N814" s="8">
        <f t="shared" si="37"/>
        <v>43211.208333333328</v>
      </c>
      <c r="O814" t="b">
        <v>0</v>
      </c>
      <c r="P814" t="b">
        <v>0</v>
      </c>
      <c r="Q814" t="s">
        <v>68</v>
      </c>
      <c r="R814" t="s">
        <v>2046</v>
      </c>
      <c r="S814" t="s">
        <v>2047</v>
      </c>
    </row>
    <row r="815" spans="1:19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4">
        <f t="shared" si="38"/>
        <v>2.3940625</v>
      </c>
      <c r="I815" t="s">
        <v>21</v>
      </c>
      <c r="J815" t="s">
        <v>22</v>
      </c>
      <c r="K815">
        <v>1346043600</v>
      </c>
      <c r="L815">
        <v>1346907600</v>
      </c>
      <c r="M815" s="8">
        <f t="shared" si="36"/>
        <v>41148.208333333336</v>
      </c>
      <c r="N815" s="8">
        <f t="shared" si="37"/>
        <v>41158.208333333336</v>
      </c>
      <c r="O815" t="b">
        <v>0</v>
      </c>
      <c r="P815" t="b">
        <v>0</v>
      </c>
      <c r="Q815" t="s">
        <v>89</v>
      </c>
      <c r="R815" t="s">
        <v>2049</v>
      </c>
      <c r="S815" t="s">
        <v>2050</v>
      </c>
    </row>
    <row r="816" spans="1:19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4">
        <f t="shared" si="38"/>
        <v>0.921875</v>
      </c>
      <c r="I816" t="s">
        <v>36</v>
      </c>
      <c r="J816" t="s">
        <v>37</v>
      </c>
      <c r="K816">
        <v>1464325200</v>
      </c>
      <c r="L816">
        <v>1464498000</v>
      </c>
      <c r="M816" s="8">
        <f t="shared" si="36"/>
        <v>42517.208333333328</v>
      </c>
      <c r="N816" s="8">
        <f t="shared" si="37"/>
        <v>42519.208333333328</v>
      </c>
      <c r="O816" t="b">
        <v>0</v>
      </c>
      <c r="P816" t="b">
        <v>1</v>
      </c>
      <c r="Q816" t="s">
        <v>23</v>
      </c>
      <c r="R816" t="s">
        <v>2034</v>
      </c>
      <c r="S816" t="s">
        <v>2035</v>
      </c>
    </row>
    <row r="817" spans="1:19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4">
        <f t="shared" si="38"/>
        <v>1.3023333333333333</v>
      </c>
      <c r="I817" t="s">
        <v>15</v>
      </c>
      <c r="J817" t="s">
        <v>16</v>
      </c>
      <c r="K817">
        <v>1511935200</v>
      </c>
      <c r="L817">
        <v>1514181600</v>
      </c>
      <c r="M817" s="8">
        <f t="shared" si="36"/>
        <v>43068.25</v>
      </c>
      <c r="N817" s="8">
        <f t="shared" si="37"/>
        <v>43094.25</v>
      </c>
      <c r="O817" t="b">
        <v>0</v>
      </c>
      <c r="P817" t="b">
        <v>0</v>
      </c>
      <c r="Q817" t="s">
        <v>23</v>
      </c>
      <c r="R817" t="s">
        <v>2034</v>
      </c>
      <c r="S817" t="s">
        <v>2035</v>
      </c>
    </row>
    <row r="818" spans="1:19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4">
        <f t="shared" si="38"/>
        <v>6.1521739130434785</v>
      </c>
      <c r="I818" t="s">
        <v>21</v>
      </c>
      <c r="J818" t="s">
        <v>22</v>
      </c>
      <c r="K818">
        <v>1392012000</v>
      </c>
      <c r="L818">
        <v>1392184800</v>
      </c>
      <c r="M818" s="8">
        <f t="shared" si="36"/>
        <v>41680.25</v>
      </c>
      <c r="N818" s="8">
        <f t="shared" si="37"/>
        <v>41682.25</v>
      </c>
      <c r="O818" t="b">
        <v>1</v>
      </c>
      <c r="P818" t="b">
        <v>1</v>
      </c>
      <c r="Q818" t="s">
        <v>33</v>
      </c>
      <c r="R818" t="s">
        <v>2038</v>
      </c>
      <c r="S818" t="s">
        <v>2039</v>
      </c>
    </row>
    <row r="819" spans="1:19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4">
        <f t="shared" si="38"/>
        <v>3.687953216374269</v>
      </c>
      <c r="I819" t="s">
        <v>107</v>
      </c>
      <c r="J819" t="s">
        <v>108</v>
      </c>
      <c r="K819">
        <v>1556946000</v>
      </c>
      <c r="L819">
        <v>1559365200</v>
      </c>
      <c r="M819" s="8">
        <f t="shared" si="36"/>
        <v>43589.208333333328</v>
      </c>
      <c r="N819" s="8">
        <f t="shared" si="37"/>
        <v>43617.208333333328</v>
      </c>
      <c r="O819" t="b">
        <v>0</v>
      </c>
      <c r="P819" t="b">
        <v>1</v>
      </c>
      <c r="Q819" t="s">
        <v>68</v>
      </c>
      <c r="R819" t="s">
        <v>2046</v>
      </c>
      <c r="S819" t="s">
        <v>2047</v>
      </c>
    </row>
    <row r="820" spans="1:19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4">
        <f t="shared" si="38"/>
        <v>10.948571428571428</v>
      </c>
      <c r="I820" t="s">
        <v>21</v>
      </c>
      <c r="J820" t="s">
        <v>22</v>
      </c>
      <c r="K820">
        <v>1548050400</v>
      </c>
      <c r="L820">
        <v>1549173600</v>
      </c>
      <c r="M820" s="8">
        <f t="shared" si="36"/>
        <v>43486.25</v>
      </c>
      <c r="N820" s="8">
        <f t="shared" si="37"/>
        <v>43499.25</v>
      </c>
      <c r="O820" t="b">
        <v>0</v>
      </c>
      <c r="P820" t="b">
        <v>1</v>
      </c>
      <c r="Q820" t="s">
        <v>33</v>
      </c>
      <c r="R820" t="s">
        <v>2038</v>
      </c>
      <c r="S820" t="s">
        <v>2039</v>
      </c>
    </row>
    <row r="821" spans="1:19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4">
        <f t="shared" si="38"/>
        <v>0.50662921348314605</v>
      </c>
      <c r="I821" t="s">
        <v>21</v>
      </c>
      <c r="J821" t="s">
        <v>22</v>
      </c>
      <c r="K821">
        <v>1353736800</v>
      </c>
      <c r="L821">
        <v>1355032800</v>
      </c>
      <c r="M821" s="8">
        <f t="shared" si="36"/>
        <v>41237.25</v>
      </c>
      <c r="N821" s="8">
        <f t="shared" si="37"/>
        <v>41252.25</v>
      </c>
      <c r="O821" t="b">
        <v>1</v>
      </c>
      <c r="P821" t="b">
        <v>0</v>
      </c>
      <c r="Q821" t="s">
        <v>89</v>
      </c>
      <c r="R821" t="s">
        <v>2049</v>
      </c>
      <c r="S821" t="s">
        <v>2050</v>
      </c>
    </row>
    <row r="822" spans="1:19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4">
        <f t="shared" si="38"/>
        <v>8.0060000000000002</v>
      </c>
      <c r="I822" t="s">
        <v>40</v>
      </c>
      <c r="J822" t="s">
        <v>41</v>
      </c>
      <c r="K822">
        <v>1532840400</v>
      </c>
      <c r="L822">
        <v>1533963600</v>
      </c>
      <c r="M822" s="8">
        <f t="shared" si="36"/>
        <v>43310.208333333328</v>
      </c>
      <c r="N822" s="8">
        <f t="shared" si="37"/>
        <v>43323.208333333328</v>
      </c>
      <c r="O822" t="b">
        <v>0</v>
      </c>
      <c r="P822" t="b">
        <v>1</v>
      </c>
      <c r="Q822" t="s">
        <v>23</v>
      </c>
      <c r="R822" t="s">
        <v>2034</v>
      </c>
      <c r="S822" t="s">
        <v>2035</v>
      </c>
    </row>
    <row r="823" spans="1:19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4">
        <f t="shared" si="38"/>
        <v>2.9128571428571428</v>
      </c>
      <c r="I823" t="s">
        <v>21</v>
      </c>
      <c r="J823" t="s">
        <v>22</v>
      </c>
      <c r="K823">
        <v>1488261600</v>
      </c>
      <c r="L823">
        <v>1489381200</v>
      </c>
      <c r="M823" s="8">
        <f t="shared" si="36"/>
        <v>42794.25</v>
      </c>
      <c r="N823" s="8">
        <f t="shared" si="37"/>
        <v>42807.208333333328</v>
      </c>
      <c r="O823" t="b">
        <v>0</v>
      </c>
      <c r="P823" t="b">
        <v>0</v>
      </c>
      <c r="Q823" t="s">
        <v>42</v>
      </c>
      <c r="R823" t="s">
        <v>2040</v>
      </c>
      <c r="S823" t="s">
        <v>2041</v>
      </c>
    </row>
    <row r="824" spans="1:19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4">
        <f t="shared" si="38"/>
        <v>3.4996666666666667</v>
      </c>
      <c r="I824" t="s">
        <v>21</v>
      </c>
      <c r="J824" t="s">
        <v>22</v>
      </c>
      <c r="K824">
        <v>1393567200</v>
      </c>
      <c r="L824">
        <v>1395032400</v>
      </c>
      <c r="M824" s="8">
        <f t="shared" si="36"/>
        <v>41698.25</v>
      </c>
      <c r="N824" s="8">
        <f t="shared" si="37"/>
        <v>41715.208333333336</v>
      </c>
      <c r="O824" t="b">
        <v>0</v>
      </c>
      <c r="P824" t="b">
        <v>0</v>
      </c>
      <c r="Q824" t="s">
        <v>23</v>
      </c>
      <c r="R824" t="s">
        <v>2034</v>
      </c>
      <c r="S824" t="s">
        <v>2035</v>
      </c>
    </row>
    <row r="825" spans="1:19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4">
        <f t="shared" si="38"/>
        <v>3.5707317073170732</v>
      </c>
      <c r="I825" t="s">
        <v>21</v>
      </c>
      <c r="J825" t="s">
        <v>22</v>
      </c>
      <c r="K825">
        <v>1410325200</v>
      </c>
      <c r="L825">
        <v>1412485200</v>
      </c>
      <c r="M825" s="8">
        <f t="shared" si="36"/>
        <v>41892.208333333336</v>
      </c>
      <c r="N825" s="8">
        <f t="shared" si="37"/>
        <v>41917.208333333336</v>
      </c>
      <c r="O825" t="b">
        <v>1</v>
      </c>
      <c r="P825" t="b">
        <v>1</v>
      </c>
      <c r="Q825" t="s">
        <v>23</v>
      </c>
      <c r="R825" t="s">
        <v>2034</v>
      </c>
      <c r="S825" t="s">
        <v>2035</v>
      </c>
    </row>
    <row r="826" spans="1:19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4">
        <f t="shared" si="38"/>
        <v>1.2648941176470587</v>
      </c>
      <c r="I826" t="s">
        <v>21</v>
      </c>
      <c r="J826" t="s">
        <v>22</v>
      </c>
      <c r="K826">
        <v>1276923600</v>
      </c>
      <c r="L826">
        <v>1279688400</v>
      </c>
      <c r="M826" s="8">
        <f t="shared" si="36"/>
        <v>40348.208333333336</v>
      </c>
      <c r="N826" s="8">
        <f t="shared" si="37"/>
        <v>40380.208333333336</v>
      </c>
      <c r="O826" t="b">
        <v>0</v>
      </c>
      <c r="P826" t="b">
        <v>1</v>
      </c>
      <c r="Q826" t="s">
        <v>68</v>
      </c>
      <c r="R826" t="s">
        <v>2046</v>
      </c>
      <c r="S826" t="s">
        <v>2047</v>
      </c>
    </row>
    <row r="827" spans="1:19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4">
        <f t="shared" si="38"/>
        <v>3.875</v>
      </c>
      <c r="I827" t="s">
        <v>40</v>
      </c>
      <c r="J827" t="s">
        <v>41</v>
      </c>
      <c r="K827">
        <v>1500958800</v>
      </c>
      <c r="L827">
        <v>1501995600</v>
      </c>
      <c r="M827" s="8">
        <f t="shared" si="36"/>
        <v>42941.208333333328</v>
      </c>
      <c r="N827" s="8">
        <f t="shared" si="37"/>
        <v>42953.208333333328</v>
      </c>
      <c r="O827" t="b">
        <v>0</v>
      </c>
      <c r="P827" t="b">
        <v>0</v>
      </c>
      <c r="Q827" t="s">
        <v>100</v>
      </c>
      <c r="R827" t="s">
        <v>2040</v>
      </c>
      <c r="S827" t="s">
        <v>2051</v>
      </c>
    </row>
    <row r="828" spans="1:19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4">
        <f t="shared" si="38"/>
        <v>4.5703571428571426</v>
      </c>
      <c r="I828" t="s">
        <v>21</v>
      </c>
      <c r="J828" t="s">
        <v>22</v>
      </c>
      <c r="K828">
        <v>1292220000</v>
      </c>
      <c r="L828">
        <v>1294639200</v>
      </c>
      <c r="M828" s="8">
        <f t="shared" si="36"/>
        <v>40525.25</v>
      </c>
      <c r="N828" s="8">
        <f t="shared" si="37"/>
        <v>40553.25</v>
      </c>
      <c r="O828" t="b">
        <v>0</v>
      </c>
      <c r="P828" t="b">
        <v>1</v>
      </c>
      <c r="Q828" t="s">
        <v>33</v>
      </c>
      <c r="R828" t="s">
        <v>2038</v>
      </c>
      <c r="S828" t="s">
        <v>2039</v>
      </c>
    </row>
    <row r="829" spans="1:19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4">
        <f t="shared" si="38"/>
        <v>2.6669565217391304</v>
      </c>
      <c r="I829" t="s">
        <v>26</v>
      </c>
      <c r="J829" t="s">
        <v>27</v>
      </c>
      <c r="K829">
        <v>1304398800</v>
      </c>
      <c r="L829">
        <v>1305435600</v>
      </c>
      <c r="M829" s="8">
        <f t="shared" si="36"/>
        <v>40666.208333333336</v>
      </c>
      <c r="N829" s="8">
        <f t="shared" si="37"/>
        <v>40678.208333333336</v>
      </c>
      <c r="O829" t="b">
        <v>0</v>
      </c>
      <c r="P829" t="b">
        <v>1</v>
      </c>
      <c r="Q829" t="s">
        <v>53</v>
      </c>
      <c r="R829" t="s">
        <v>2040</v>
      </c>
      <c r="S829" t="s">
        <v>2043</v>
      </c>
    </row>
    <row r="830" spans="1:19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4">
        <f t="shared" si="38"/>
        <v>0.69</v>
      </c>
      <c r="I830" t="s">
        <v>21</v>
      </c>
      <c r="J830" t="s">
        <v>22</v>
      </c>
      <c r="K830">
        <v>1535432400</v>
      </c>
      <c r="L830">
        <v>1537592400</v>
      </c>
      <c r="M830" s="8">
        <f t="shared" si="36"/>
        <v>43340.208333333328</v>
      </c>
      <c r="N830" s="8">
        <f t="shared" si="37"/>
        <v>43365.208333333328</v>
      </c>
      <c r="O830" t="b">
        <v>0</v>
      </c>
      <c r="P830" t="b">
        <v>0</v>
      </c>
      <c r="Q830" t="s">
        <v>33</v>
      </c>
      <c r="R830" t="s">
        <v>2038</v>
      </c>
      <c r="S830" t="s">
        <v>2039</v>
      </c>
    </row>
    <row r="831" spans="1:19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4">
        <f t="shared" si="38"/>
        <v>0.51343749999999999</v>
      </c>
      <c r="I831" t="s">
        <v>21</v>
      </c>
      <c r="J831" t="s">
        <v>22</v>
      </c>
      <c r="K831">
        <v>1433826000</v>
      </c>
      <c r="L831">
        <v>1435122000</v>
      </c>
      <c r="M831" s="8">
        <f t="shared" si="36"/>
        <v>42164.208333333328</v>
      </c>
      <c r="N831" s="8">
        <f t="shared" si="37"/>
        <v>42179.208333333328</v>
      </c>
      <c r="O831" t="b">
        <v>0</v>
      </c>
      <c r="P831" t="b">
        <v>0</v>
      </c>
      <c r="Q831" t="s">
        <v>33</v>
      </c>
      <c r="R831" t="s">
        <v>2038</v>
      </c>
      <c r="S831" t="s">
        <v>2039</v>
      </c>
    </row>
    <row r="832" spans="1:19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4">
        <f t="shared" si="38"/>
        <v>1.1710526315789473E-2</v>
      </c>
      <c r="I832" t="s">
        <v>21</v>
      </c>
      <c r="J832" t="s">
        <v>22</v>
      </c>
      <c r="K832">
        <v>1514959200</v>
      </c>
      <c r="L832">
        <v>1520056800</v>
      </c>
      <c r="M832" s="8">
        <f t="shared" si="36"/>
        <v>43103.25</v>
      </c>
      <c r="N832" s="8">
        <f t="shared" si="37"/>
        <v>43162.25</v>
      </c>
      <c r="O832" t="b">
        <v>0</v>
      </c>
      <c r="P832" t="b">
        <v>0</v>
      </c>
      <c r="Q832" t="s">
        <v>33</v>
      </c>
      <c r="R832" t="s">
        <v>2038</v>
      </c>
      <c r="S832" t="s">
        <v>2039</v>
      </c>
    </row>
    <row r="833" spans="1:19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4">
        <f t="shared" si="38"/>
        <v>1.089773429454171</v>
      </c>
      <c r="I833" t="s">
        <v>21</v>
      </c>
      <c r="J833" t="s">
        <v>22</v>
      </c>
      <c r="K833">
        <v>1332738000</v>
      </c>
      <c r="L833">
        <v>1335675600</v>
      </c>
      <c r="M833" s="8">
        <f t="shared" si="36"/>
        <v>40994.208333333336</v>
      </c>
      <c r="N833" s="8">
        <f t="shared" si="37"/>
        <v>41028.208333333336</v>
      </c>
      <c r="O833" t="b">
        <v>0</v>
      </c>
      <c r="P833" t="b">
        <v>0</v>
      </c>
      <c r="Q833" t="s">
        <v>122</v>
      </c>
      <c r="R833" t="s">
        <v>2053</v>
      </c>
      <c r="S833" t="s">
        <v>2054</v>
      </c>
    </row>
    <row r="834" spans="1:19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4">
        <f t="shared" si="38"/>
        <v>3.1517592592592591</v>
      </c>
      <c r="I834" t="s">
        <v>36</v>
      </c>
      <c r="J834" t="s">
        <v>37</v>
      </c>
      <c r="K834">
        <v>1445490000</v>
      </c>
      <c r="L834">
        <v>1448431200</v>
      </c>
      <c r="M834" s="8">
        <f t="shared" ref="M834:M897" si="39">(((K834/60)/60)/24)+DATE(1970,1,1)</f>
        <v>42299.208333333328</v>
      </c>
      <c r="N834" s="8">
        <f t="shared" ref="N834:N897" si="40">(((L834/60)/60)/24)+DATE(1970,1,1)</f>
        <v>42333.25</v>
      </c>
      <c r="O834" t="b">
        <v>1</v>
      </c>
      <c r="P834" t="b">
        <v>0</v>
      </c>
      <c r="Q834" t="s">
        <v>206</v>
      </c>
      <c r="R834" t="s">
        <v>2046</v>
      </c>
      <c r="S834" t="s">
        <v>2058</v>
      </c>
    </row>
    <row r="835" spans="1:19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4">
        <f t="shared" ref="H835:H898" si="41">E835/D835</f>
        <v>1.5769117647058823</v>
      </c>
      <c r="I835" t="s">
        <v>36</v>
      </c>
      <c r="J835" t="s">
        <v>37</v>
      </c>
      <c r="K835">
        <v>1297663200</v>
      </c>
      <c r="L835">
        <v>1298613600</v>
      </c>
      <c r="M835" s="8">
        <f t="shared" si="39"/>
        <v>40588.25</v>
      </c>
      <c r="N835" s="8">
        <f t="shared" si="40"/>
        <v>40599.25</v>
      </c>
      <c r="O835" t="b">
        <v>0</v>
      </c>
      <c r="P835" t="b">
        <v>0</v>
      </c>
      <c r="Q835" t="s">
        <v>206</v>
      </c>
      <c r="R835" t="s">
        <v>2046</v>
      </c>
      <c r="S835" t="s">
        <v>2058</v>
      </c>
    </row>
    <row r="836" spans="1:19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4">
        <f t="shared" si="41"/>
        <v>1.5380821917808218</v>
      </c>
      <c r="I836" t="s">
        <v>21</v>
      </c>
      <c r="J836" t="s">
        <v>22</v>
      </c>
      <c r="K836">
        <v>1371963600</v>
      </c>
      <c r="L836">
        <v>1372482000</v>
      </c>
      <c r="M836" s="8">
        <f t="shared" si="39"/>
        <v>41448.208333333336</v>
      </c>
      <c r="N836" s="8">
        <f t="shared" si="40"/>
        <v>41454.208333333336</v>
      </c>
      <c r="O836" t="b">
        <v>0</v>
      </c>
      <c r="P836" t="b">
        <v>0</v>
      </c>
      <c r="Q836" t="s">
        <v>33</v>
      </c>
      <c r="R836" t="s">
        <v>2038</v>
      </c>
      <c r="S836" t="s">
        <v>2039</v>
      </c>
    </row>
    <row r="837" spans="1:19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4">
        <f t="shared" si="41"/>
        <v>0.89738979118329465</v>
      </c>
      <c r="I837" t="s">
        <v>21</v>
      </c>
      <c r="J837" t="s">
        <v>22</v>
      </c>
      <c r="K837">
        <v>1425103200</v>
      </c>
      <c r="L837">
        <v>1425621600</v>
      </c>
      <c r="M837" s="8">
        <f t="shared" si="39"/>
        <v>42063.25</v>
      </c>
      <c r="N837" s="8">
        <f t="shared" si="40"/>
        <v>42069.25</v>
      </c>
      <c r="O837" t="b">
        <v>0</v>
      </c>
      <c r="P837" t="b">
        <v>0</v>
      </c>
      <c r="Q837" t="s">
        <v>28</v>
      </c>
      <c r="R837" t="s">
        <v>2036</v>
      </c>
      <c r="S837" t="s">
        <v>2037</v>
      </c>
    </row>
    <row r="838" spans="1:19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4">
        <f t="shared" si="41"/>
        <v>0.75135802469135804</v>
      </c>
      <c r="I838" t="s">
        <v>21</v>
      </c>
      <c r="J838" t="s">
        <v>22</v>
      </c>
      <c r="K838">
        <v>1265349600</v>
      </c>
      <c r="L838">
        <v>1266300000</v>
      </c>
      <c r="M838" s="8">
        <f t="shared" si="39"/>
        <v>40214.25</v>
      </c>
      <c r="N838" s="8">
        <f t="shared" si="40"/>
        <v>40225.25</v>
      </c>
      <c r="O838" t="b">
        <v>0</v>
      </c>
      <c r="P838" t="b">
        <v>0</v>
      </c>
      <c r="Q838" t="s">
        <v>60</v>
      </c>
      <c r="R838" t="s">
        <v>2034</v>
      </c>
      <c r="S838" t="s">
        <v>2044</v>
      </c>
    </row>
    <row r="839" spans="1:19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4">
        <f t="shared" si="41"/>
        <v>8.5288135593220336</v>
      </c>
      <c r="I839" t="s">
        <v>21</v>
      </c>
      <c r="J839" t="s">
        <v>22</v>
      </c>
      <c r="K839">
        <v>1301202000</v>
      </c>
      <c r="L839">
        <v>1305867600</v>
      </c>
      <c r="M839" s="8">
        <f t="shared" si="39"/>
        <v>40629.208333333336</v>
      </c>
      <c r="N839" s="8">
        <f t="shared" si="40"/>
        <v>40683.208333333336</v>
      </c>
      <c r="O839" t="b">
        <v>0</v>
      </c>
      <c r="P839" t="b">
        <v>0</v>
      </c>
      <c r="Q839" t="s">
        <v>159</v>
      </c>
      <c r="R839" t="s">
        <v>2034</v>
      </c>
      <c r="S839" t="s">
        <v>2057</v>
      </c>
    </row>
    <row r="840" spans="1:19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4">
        <f t="shared" si="41"/>
        <v>1.3890625000000001</v>
      </c>
      <c r="I840" t="s">
        <v>21</v>
      </c>
      <c r="J840" t="s">
        <v>22</v>
      </c>
      <c r="K840">
        <v>1538024400</v>
      </c>
      <c r="L840">
        <v>1538802000</v>
      </c>
      <c r="M840" s="8">
        <f t="shared" si="39"/>
        <v>43370.208333333328</v>
      </c>
      <c r="N840" s="8">
        <f t="shared" si="40"/>
        <v>43379.208333333328</v>
      </c>
      <c r="O840" t="b">
        <v>0</v>
      </c>
      <c r="P840" t="b">
        <v>0</v>
      </c>
      <c r="Q840" t="s">
        <v>33</v>
      </c>
      <c r="R840" t="s">
        <v>2038</v>
      </c>
      <c r="S840" t="s">
        <v>2039</v>
      </c>
    </row>
    <row r="841" spans="1:19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4">
        <f t="shared" si="41"/>
        <v>1.9018181818181819</v>
      </c>
      <c r="I841" t="s">
        <v>21</v>
      </c>
      <c r="J841" t="s">
        <v>22</v>
      </c>
      <c r="K841">
        <v>1395032400</v>
      </c>
      <c r="L841">
        <v>1398920400</v>
      </c>
      <c r="M841" s="8">
        <f t="shared" si="39"/>
        <v>41715.208333333336</v>
      </c>
      <c r="N841" s="8">
        <f t="shared" si="40"/>
        <v>41760.208333333336</v>
      </c>
      <c r="O841" t="b">
        <v>0</v>
      </c>
      <c r="P841" t="b">
        <v>1</v>
      </c>
      <c r="Q841" t="s">
        <v>42</v>
      </c>
      <c r="R841" t="s">
        <v>2040</v>
      </c>
      <c r="S841" t="s">
        <v>2041</v>
      </c>
    </row>
    <row r="842" spans="1:19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4">
        <f t="shared" si="41"/>
        <v>1.0024333619948409</v>
      </c>
      <c r="I842" t="s">
        <v>21</v>
      </c>
      <c r="J842" t="s">
        <v>22</v>
      </c>
      <c r="K842">
        <v>1405486800</v>
      </c>
      <c r="L842">
        <v>1405659600</v>
      </c>
      <c r="M842" s="8">
        <f t="shared" si="39"/>
        <v>41836.208333333336</v>
      </c>
      <c r="N842" s="8">
        <f t="shared" si="40"/>
        <v>41838.208333333336</v>
      </c>
      <c r="O842" t="b">
        <v>0</v>
      </c>
      <c r="P842" t="b">
        <v>1</v>
      </c>
      <c r="Q842" t="s">
        <v>33</v>
      </c>
      <c r="R842" t="s">
        <v>2038</v>
      </c>
      <c r="S842" t="s">
        <v>2039</v>
      </c>
    </row>
    <row r="843" spans="1:19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4">
        <f t="shared" si="41"/>
        <v>1.4275824175824177</v>
      </c>
      <c r="I843" t="s">
        <v>21</v>
      </c>
      <c r="J843" t="s">
        <v>22</v>
      </c>
      <c r="K843">
        <v>1455861600</v>
      </c>
      <c r="L843">
        <v>1457244000</v>
      </c>
      <c r="M843" s="8">
        <f t="shared" si="39"/>
        <v>42419.25</v>
      </c>
      <c r="N843" s="8">
        <f t="shared" si="40"/>
        <v>42435.25</v>
      </c>
      <c r="O843" t="b">
        <v>0</v>
      </c>
      <c r="P843" t="b">
        <v>0</v>
      </c>
      <c r="Q843" t="s">
        <v>28</v>
      </c>
      <c r="R843" t="s">
        <v>2036</v>
      </c>
      <c r="S843" t="s">
        <v>2037</v>
      </c>
    </row>
    <row r="844" spans="1:19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4">
        <f t="shared" si="41"/>
        <v>5.6313333333333331</v>
      </c>
      <c r="I844" t="s">
        <v>107</v>
      </c>
      <c r="J844" t="s">
        <v>108</v>
      </c>
      <c r="K844">
        <v>1529038800</v>
      </c>
      <c r="L844">
        <v>1529298000</v>
      </c>
      <c r="M844" s="8">
        <f t="shared" si="39"/>
        <v>43266.208333333328</v>
      </c>
      <c r="N844" s="8">
        <f t="shared" si="40"/>
        <v>43269.208333333328</v>
      </c>
      <c r="O844" t="b">
        <v>0</v>
      </c>
      <c r="P844" t="b">
        <v>0</v>
      </c>
      <c r="Q844" t="s">
        <v>65</v>
      </c>
      <c r="R844" t="s">
        <v>2036</v>
      </c>
      <c r="S844" t="s">
        <v>2045</v>
      </c>
    </row>
    <row r="845" spans="1:19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4">
        <f t="shared" si="41"/>
        <v>0.30715909090909088</v>
      </c>
      <c r="I845" t="s">
        <v>21</v>
      </c>
      <c r="J845" t="s">
        <v>22</v>
      </c>
      <c r="K845">
        <v>1535259600</v>
      </c>
      <c r="L845">
        <v>1535778000</v>
      </c>
      <c r="M845" s="8">
        <f t="shared" si="39"/>
        <v>43338.208333333328</v>
      </c>
      <c r="N845" s="8">
        <f t="shared" si="40"/>
        <v>43344.208333333328</v>
      </c>
      <c r="O845" t="b">
        <v>0</v>
      </c>
      <c r="P845" t="b">
        <v>0</v>
      </c>
      <c r="Q845" t="s">
        <v>122</v>
      </c>
      <c r="R845" t="s">
        <v>2053</v>
      </c>
      <c r="S845" t="s">
        <v>2054</v>
      </c>
    </row>
    <row r="846" spans="1:19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4">
        <f t="shared" si="41"/>
        <v>0.99397727272727276</v>
      </c>
      <c r="I846" t="s">
        <v>21</v>
      </c>
      <c r="J846" t="s">
        <v>22</v>
      </c>
      <c r="K846">
        <v>1327212000</v>
      </c>
      <c r="L846">
        <v>1327471200</v>
      </c>
      <c r="M846" s="8">
        <f t="shared" si="39"/>
        <v>40930.25</v>
      </c>
      <c r="N846" s="8">
        <f t="shared" si="40"/>
        <v>40933.25</v>
      </c>
      <c r="O846" t="b">
        <v>0</v>
      </c>
      <c r="P846" t="b">
        <v>0</v>
      </c>
      <c r="Q846" t="s">
        <v>42</v>
      </c>
      <c r="R846" t="s">
        <v>2040</v>
      </c>
      <c r="S846" t="s">
        <v>2041</v>
      </c>
    </row>
    <row r="847" spans="1:19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4">
        <f t="shared" si="41"/>
        <v>1.9754935622317598</v>
      </c>
      <c r="I847" t="s">
        <v>40</v>
      </c>
      <c r="J847" t="s">
        <v>41</v>
      </c>
      <c r="K847">
        <v>1526360400</v>
      </c>
      <c r="L847">
        <v>1529557200</v>
      </c>
      <c r="M847" s="8">
        <f t="shared" si="39"/>
        <v>43235.208333333328</v>
      </c>
      <c r="N847" s="8">
        <f t="shared" si="40"/>
        <v>43272.208333333328</v>
      </c>
      <c r="O847" t="b">
        <v>0</v>
      </c>
      <c r="P847" t="b">
        <v>0</v>
      </c>
      <c r="Q847" t="s">
        <v>28</v>
      </c>
      <c r="R847" t="s">
        <v>2036</v>
      </c>
      <c r="S847" t="s">
        <v>2037</v>
      </c>
    </row>
    <row r="848" spans="1:19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4">
        <f t="shared" si="41"/>
        <v>5.085</v>
      </c>
      <c r="I848" t="s">
        <v>21</v>
      </c>
      <c r="J848" t="s">
        <v>22</v>
      </c>
      <c r="K848">
        <v>1532149200</v>
      </c>
      <c r="L848">
        <v>1535259600</v>
      </c>
      <c r="M848" s="8">
        <f t="shared" si="39"/>
        <v>43302.208333333328</v>
      </c>
      <c r="N848" s="8">
        <f t="shared" si="40"/>
        <v>43338.208333333328</v>
      </c>
      <c r="O848" t="b">
        <v>1</v>
      </c>
      <c r="P848" t="b">
        <v>1</v>
      </c>
      <c r="Q848" t="s">
        <v>28</v>
      </c>
      <c r="R848" t="s">
        <v>2036</v>
      </c>
      <c r="S848" t="s">
        <v>2037</v>
      </c>
    </row>
    <row r="849" spans="1:19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4">
        <f t="shared" si="41"/>
        <v>2.3774468085106384</v>
      </c>
      <c r="I849" t="s">
        <v>21</v>
      </c>
      <c r="J849" t="s">
        <v>22</v>
      </c>
      <c r="K849">
        <v>1515304800</v>
      </c>
      <c r="L849">
        <v>1515564000</v>
      </c>
      <c r="M849" s="8">
        <f t="shared" si="39"/>
        <v>43107.25</v>
      </c>
      <c r="N849" s="8">
        <f t="shared" si="40"/>
        <v>43110.25</v>
      </c>
      <c r="O849" t="b">
        <v>0</v>
      </c>
      <c r="P849" t="b">
        <v>0</v>
      </c>
      <c r="Q849" t="s">
        <v>17</v>
      </c>
      <c r="R849" t="s">
        <v>2032</v>
      </c>
      <c r="S849" t="s">
        <v>2033</v>
      </c>
    </row>
    <row r="850" spans="1:19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4">
        <f t="shared" si="41"/>
        <v>3.3846875000000001</v>
      </c>
      <c r="I850" t="s">
        <v>21</v>
      </c>
      <c r="J850" t="s">
        <v>22</v>
      </c>
      <c r="K850">
        <v>1276318800</v>
      </c>
      <c r="L850">
        <v>1277096400</v>
      </c>
      <c r="M850" s="8">
        <f t="shared" si="39"/>
        <v>40341.208333333336</v>
      </c>
      <c r="N850" s="8">
        <f t="shared" si="40"/>
        <v>40350.208333333336</v>
      </c>
      <c r="O850" t="b">
        <v>0</v>
      </c>
      <c r="P850" t="b">
        <v>0</v>
      </c>
      <c r="Q850" t="s">
        <v>53</v>
      </c>
      <c r="R850" t="s">
        <v>2040</v>
      </c>
      <c r="S850" t="s">
        <v>2043</v>
      </c>
    </row>
    <row r="851" spans="1:19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4">
        <f t="shared" si="41"/>
        <v>1.3308955223880596</v>
      </c>
      <c r="I851" t="s">
        <v>21</v>
      </c>
      <c r="J851" t="s">
        <v>22</v>
      </c>
      <c r="K851">
        <v>1328767200</v>
      </c>
      <c r="L851">
        <v>1329026400</v>
      </c>
      <c r="M851" s="8">
        <f t="shared" si="39"/>
        <v>40948.25</v>
      </c>
      <c r="N851" s="8">
        <f t="shared" si="40"/>
        <v>40951.25</v>
      </c>
      <c r="O851" t="b">
        <v>0</v>
      </c>
      <c r="P851" t="b">
        <v>1</v>
      </c>
      <c r="Q851" t="s">
        <v>60</v>
      </c>
      <c r="R851" t="s">
        <v>2034</v>
      </c>
      <c r="S851" t="s">
        <v>2044</v>
      </c>
    </row>
    <row r="852" spans="1:19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4">
        <f t="shared" si="41"/>
        <v>0.01</v>
      </c>
      <c r="I852" t="s">
        <v>21</v>
      </c>
      <c r="J852" t="s">
        <v>22</v>
      </c>
      <c r="K852">
        <v>1321682400</v>
      </c>
      <c r="L852">
        <v>1322978400</v>
      </c>
      <c r="M852" s="8">
        <f t="shared" si="39"/>
        <v>40866.25</v>
      </c>
      <c r="N852" s="8">
        <f t="shared" si="40"/>
        <v>40881.25</v>
      </c>
      <c r="O852" t="b">
        <v>1</v>
      </c>
      <c r="P852" t="b">
        <v>0</v>
      </c>
      <c r="Q852" t="s">
        <v>23</v>
      </c>
      <c r="R852" t="s">
        <v>2034</v>
      </c>
      <c r="S852" t="s">
        <v>2035</v>
      </c>
    </row>
    <row r="853" spans="1:19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4">
        <f t="shared" si="41"/>
        <v>2.0779999999999998</v>
      </c>
      <c r="I853" t="s">
        <v>21</v>
      </c>
      <c r="J853" t="s">
        <v>22</v>
      </c>
      <c r="K853">
        <v>1335934800</v>
      </c>
      <c r="L853">
        <v>1338786000</v>
      </c>
      <c r="M853" s="8">
        <f t="shared" si="39"/>
        <v>41031.208333333336</v>
      </c>
      <c r="N853" s="8">
        <f t="shared" si="40"/>
        <v>41064.208333333336</v>
      </c>
      <c r="O853" t="b">
        <v>0</v>
      </c>
      <c r="P853" t="b">
        <v>0</v>
      </c>
      <c r="Q853" t="s">
        <v>50</v>
      </c>
      <c r="R853" t="s">
        <v>2034</v>
      </c>
      <c r="S853" t="s">
        <v>2042</v>
      </c>
    </row>
    <row r="854" spans="1:19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4">
        <f t="shared" si="41"/>
        <v>0.51122448979591839</v>
      </c>
      <c r="I854" t="s">
        <v>21</v>
      </c>
      <c r="J854" t="s">
        <v>22</v>
      </c>
      <c r="K854">
        <v>1310792400</v>
      </c>
      <c r="L854">
        <v>1311656400</v>
      </c>
      <c r="M854" s="8">
        <f t="shared" si="39"/>
        <v>40740.208333333336</v>
      </c>
      <c r="N854" s="8">
        <f t="shared" si="40"/>
        <v>40750.208333333336</v>
      </c>
      <c r="O854" t="b">
        <v>0</v>
      </c>
      <c r="P854" t="b">
        <v>1</v>
      </c>
      <c r="Q854" t="s">
        <v>89</v>
      </c>
      <c r="R854" t="s">
        <v>2049</v>
      </c>
      <c r="S854" t="s">
        <v>2050</v>
      </c>
    </row>
    <row r="855" spans="1:19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4">
        <f t="shared" si="41"/>
        <v>6.5205847953216374</v>
      </c>
      <c r="I855" t="s">
        <v>15</v>
      </c>
      <c r="J855" t="s">
        <v>16</v>
      </c>
      <c r="K855">
        <v>1308546000</v>
      </c>
      <c r="L855">
        <v>1308978000</v>
      </c>
      <c r="M855" s="8">
        <f t="shared" si="39"/>
        <v>40714.208333333336</v>
      </c>
      <c r="N855" s="8">
        <f t="shared" si="40"/>
        <v>40719.208333333336</v>
      </c>
      <c r="O855" t="b">
        <v>0</v>
      </c>
      <c r="P855" t="b">
        <v>1</v>
      </c>
      <c r="Q855" t="s">
        <v>60</v>
      </c>
      <c r="R855" t="s">
        <v>2034</v>
      </c>
      <c r="S855" t="s">
        <v>2044</v>
      </c>
    </row>
    <row r="856" spans="1:19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4">
        <f t="shared" si="41"/>
        <v>1.1363099415204678</v>
      </c>
      <c r="I856" t="s">
        <v>15</v>
      </c>
      <c r="J856" t="s">
        <v>16</v>
      </c>
      <c r="K856">
        <v>1574056800</v>
      </c>
      <c r="L856">
        <v>1576389600</v>
      </c>
      <c r="M856" s="8">
        <f t="shared" si="39"/>
        <v>43787.25</v>
      </c>
      <c r="N856" s="8">
        <f t="shared" si="40"/>
        <v>43814.25</v>
      </c>
      <c r="O856" t="b">
        <v>0</v>
      </c>
      <c r="P856" t="b">
        <v>0</v>
      </c>
      <c r="Q856" t="s">
        <v>119</v>
      </c>
      <c r="R856" t="s">
        <v>2046</v>
      </c>
      <c r="S856" t="s">
        <v>2052</v>
      </c>
    </row>
    <row r="857" spans="1:19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4">
        <f t="shared" si="41"/>
        <v>1.0237606837606839</v>
      </c>
      <c r="I857" t="s">
        <v>26</v>
      </c>
      <c r="J857" t="s">
        <v>27</v>
      </c>
      <c r="K857">
        <v>1308373200</v>
      </c>
      <c r="L857">
        <v>1311051600</v>
      </c>
      <c r="M857" s="8">
        <f t="shared" si="39"/>
        <v>40712.208333333336</v>
      </c>
      <c r="N857" s="8">
        <f t="shared" si="40"/>
        <v>40743.208333333336</v>
      </c>
      <c r="O857" t="b">
        <v>0</v>
      </c>
      <c r="P857" t="b">
        <v>0</v>
      </c>
      <c r="Q857" t="s">
        <v>33</v>
      </c>
      <c r="R857" t="s">
        <v>2038</v>
      </c>
      <c r="S857" t="s">
        <v>2039</v>
      </c>
    </row>
    <row r="858" spans="1:19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4">
        <f t="shared" si="41"/>
        <v>3.5658333333333334</v>
      </c>
      <c r="I858" t="s">
        <v>21</v>
      </c>
      <c r="J858" t="s">
        <v>22</v>
      </c>
      <c r="K858">
        <v>1335243600</v>
      </c>
      <c r="L858">
        <v>1336712400</v>
      </c>
      <c r="M858" s="8">
        <f t="shared" si="39"/>
        <v>41023.208333333336</v>
      </c>
      <c r="N858" s="8">
        <f t="shared" si="40"/>
        <v>41040.208333333336</v>
      </c>
      <c r="O858" t="b">
        <v>0</v>
      </c>
      <c r="P858" t="b">
        <v>0</v>
      </c>
      <c r="Q858" t="s">
        <v>17</v>
      </c>
      <c r="R858" t="s">
        <v>2032</v>
      </c>
      <c r="S858" t="s">
        <v>2033</v>
      </c>
    </row>
    <row r="859" spans="1:19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4">
        <f t="shared" si="41"/>
        <v>1.3986792452830188</v>
      </c>
      <c r="I859" t="s">
        <v>98</v>
      </c>
      <c r="J859" t="s">
        <v>99</v>
      </c>
      <c r="K859">
        <v>1328421600</v>
      </c>
      <c r="L859">
        <v>1330408800</v>
      </c>
      <c r="M859" s="8">
        <f t="shared" si="39"/>
        <v>40944.25</v>
      </c>
      <c r="N859" s="8">
        <f t="shared" si="40"/>
        <v>40967.25</v>
      </c>
      <c r="O859" t="b">
        <v>1</v>
      </c>
      <c r="P859" t="b">
        <v>0</v>
      </c>
      <c r="Q859" t="s">
        <v>100</v>
      </c>
      <c r="R859" t="s">
        <v>2040</v>
      </c>
      <c r="S859" t="s">
        <v>2051</v>
      </c>
    </row>
    <row r="860" spans="1:19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4">
        <f t="shared" si="41"/>
        <v>0.69450000000000001</v>
      </c>
      <c r="I860" t="s">
        <v>21</v>
      </c>
      <c r="J860" t="s">
        <v>22</v>
      </c>
      <c r="K860">
        <v>1524286800</v>
      </c>
      <c r="L860">
        <v>1524891600</v>
      </c>
      <c r="M860" s="8">
        <f t="shared" si="39"/>
        <v>43211.208333333328</v>
      </c>
      <c r="N860" s="8">
        <f t="shared" si="40"/>
        <v>43218.208333333328</v>
      </c>
      <c r="O860" t="b">
        <v>1</v>
      </c>
      <c r="P860" t="b">
        <v>0</v>
      </c>
      <c r="Q860" t="s">
        <v>17</v>
      </c>
      <c r="R860" t="s">
        <v>2032</v>
      </c>
      <c r="S860" t="s">
        <v>2033</v>
      </c>
    </row>
    <row r="861" spans="1:19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4">
        <f t="shared" si="41"/>
        <v>0.35534246575342465</v>
      </c>
      <c r="I861" t="s">
        <v>21</v>
      </c>
      <c r="J861" t="s">
        <v>22</v>
      </c>
      <c r="K861">
        <v>1362117600</v>
      </c>
      <c r="L861">
        <v>1363669200</v>
      </c>
      <c r="M861" s="8">
        <f t="shared" si="39"/>
        <v>41334.25</v>
      </c>
      <c r="N861" s="8">
        <f t="shared" si="40"/>
        <v>41352.208333333336</v>
      </c>
      <c r="O861" t="b">
        <v>0</v>
      </c>
      <c r="P861" t="b">
        <v>1</v>
      </c>
      <c r="Q861" t="s">
        <v>33</v>
      </c>
      <c r="R861" t="s">
        <v>2038</v>
      </c>
      <c r="S861" t="s">
        <v>2039</v>
      </c>
    </row>
    <row r="862" spans="1:19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4">
        <f t="shared" si="41"/>
        <v>2.5165000000000002</v>
      </c>
      <c r="I862" t="s">
        <v>21</v>
      </c>
      <c r="J862" t="s">
        <v>22</v>
      </c>
      <c r="K862">
        <v>1550556000</v>
      </c>
      <c r="L862">
        <v>1551420000</v>
      </c>
      <c r="M862" s="8">
        <f t="shared" si="39"/>
        <v>43515.25</v>
      </c>
      <c r="N862" s="8">
        <f t="shared" si="40"/>
        <v>43525.25</v>
      </c>
      <c r="O862" t="b">
        <v>0</v>
      </c>
      <c r="P862" t="b">
        <v>1</v>
      </c>
      <c r="Q862" t="s">
        <v>65</v>
      </c>
      <c r="R862" t="s">
        <v>2036</v>
      </c>
      <c r="S862" t="s">
        <v>2045</v>
      </c>
    </row>
    <row r="863" spans="1:19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4">
        <f t="shared" si="41"/>
        <v>1.0587500000000001</v>
      </c>
      <c r="I863" t="s">
        <v>21</v>
      </c>
      <c r="J863" t="s">
        <v>22</v>
      </c>
      <c r="K863">
        <v>1269147600</v>
      </c>
      <c r="L863">
        <v>1269838800</v>
      </c>
      <c r="M863" s="8">
        <f t="shared" si="39"/>
        <v>40258.208333333336</v>
      </c>
      <c r="N863" s="8">
        <f t="shared" si="40"/>
        <v>40266.208333333336</v>
      </c>
      <c r="O863" t="b">
        <v>0</v>
      </c>
      <c r="P863" t="b">
        <v>0</v>
      </c>
      <c r="Q863" t="s">
        <v>33</v>
      </c>
      <c r="R863" t="s">
        <v>2038</v>
      </c>
      <c r="S863" t="s">
        <v>2039</v>
      </c>
    </row>
    <row r="864" spans="1:19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4">
        <f t="shared" si="41"/>
        <v>1.8742857142857143</v>
      </c>
      <c r="I864" t="s">
        <v>21</v>
      </c>
      <c r="J864" t="s">
        <v>22</v>
      </c>
      <c r="K864">
        <v>1312174800</v>
      </c>
      <c r="L864">
        <v>1312520400</v>
      </c>
      <c r="M864" s="8">
        <f t="shared" si="39"/>
        <v>40756.208333333336</v>
      </c>
      <c r="N864" s="8">
        <f t="shared" si="40"/>
        <v>40760.208333333336</v>
      </c>
      <c r="O864" t="b">
        <v>0</v>
      </c>
      <c r="P864" t="b">
        <v>0</v>
      </c>
      <c r="Q864" t="s">
        <v>33</v>
      </c>
      <c r="R864" t="s">
        <v>2038</v>
      </c>
      <c r="S864" t="s">
        <v>2039</v>
      </c>
    </row>
    <row r="865" spans="1:19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4">
        <f t="shared" si="41"/>
        <v>3.8678571428571429</v>
      </c>
      <c r="I865" t="s">
        <v>21</v>
      </c>
      <c r="J865" t="s">
        <v>22</v>
      </c>
      <c r="K865">
        <v>1434517200</v>
      </c>
      <c r="L865">
        <v>1436504400</v>
      </c>
      <c r="M865" s="8">
        <f t="shared" si="39"/>
        <v>42172.208333333328</v>
      </c>
      <c r="N865" s="8">
        <f t="shared" si="40"/>
        <v>42195.208333333328</v>
      </c>
      <c r="O865" t="b">
        <v>0</v>
      </c>
      <c r="P865" t="b">
        <v>1</v>
      </c>
      <c r="Q865" t="s">
        <v>269</v>
      </c>
      <c r="R865" t="s">
        <v>2040</v>
      </c>
      <c r="S865" t="s">
        <v>2059</v>
      </c>
    </row>
    <row r="866" spans="1:19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4">
        <f t="shared" si="41"/>
        <v>3.4707142857142856</v>
      </c>
      <c r="I866" t="s">
        <v>21</v>
      </c>
      <c r="J866" t="s">
        <v>22</v>
      </c>
      <c r="K866">
        <v>1471582800</v>
      </c>
      <c r="L866">
        <v>1472014800</v>
      </c>
      <c r="M866" s="8">
        <f t="shared" si="39"/>
        <v>42601.208333333328</v>
      </c>
      <c r="N866" s="8">
        <f t="shared" si="40"/>
        <v>42606.208333333328</v>
      </c>
      <c r="O866" t="b">
        <v>0</v>
      </c>
      <c r="P866" t="b">
        <v>0</v>
      </c>
      <c r="Q866" t="s">
        <v>100</v>
      </c>
      <c r="R866" t="s">
        <v>2040</v>
      </c>
      <c r="S866" t="s">
        <v>2051</v>
      </c>
    </row>
    <row r="867" spans="1:19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4">
        <f t="shared" si="41"/>
        <v>1.8582098765432098</v>
      </c>
      <c r="I867" t="s">
        <v>21</v>
      </c>
      <c r="J867" t="s">
        <v>22</v>
      </c>
      <c r="K867">
        <v>1410757200</v>
      </c>
      <c r="L867">
        <v>1411534800</v>
      </c>
      <c r="M867" s="8">
        <f t="shared" si="39"/>
        <v>41897.208333333336</v>
      </c>
      <c r="N867" s="8">
        <f t="shared" si="40"/>
        <v>41906.208333333336</v>
      </c>
      <c r="O867" t="b">
        <v>0</v>
      </c>
      <c r="P867" t="b">
        <v>0</v>
      </c>
      <c r="Q867" t="s">
        <v>33</v>
      </c>
      <c r="R867" t="s">
        <v>2038</v>
      </c>
      <c r="S867" t="s">
        <v>2039</v>
      </c>
    </row>
    <row r="868" spans="1:19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4">
        <f t="shared" si="41"/>
        <v>0.43241247264770238</v>
      </c>
      <c r="I868" t="s">
        <v>21</v>
      </c>
      <c r="J868" t="s">
        <v>22</v>
      </c>
      <c r="K868">
        <v>1304830800</v>
      </c>
      <c r="L868">
        <v>1304917200</v>
      </c>
      <c r="M868" s="8">
        <f t="shared" si="39"/>
        <v>40671.208333333336</v>
      </c>
      <c r="N868" s="8">
        <f t="shared" si="40"/>
        <v>40672.208333333336</v>
      </c>
      <c r="O868" t="b">
        <v>0</v>
      </c>
      <c r="P868" t="b">
        <v>0</v>
      </c>
      <c r="Q868" t="s">
        <v>122</v>
      </c>
      <c r="R868" t="s">
        <v>2053</v>
      </c>
      <c r="S868" t="s">
        <v>2054</v>
      </c>
    </row>
    <row r="869" spans="1:19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4">
        <f t="shared" si="41"/>
        <v>1.6243749999999999</v>
      </c>
      <c r="I869" t="s">
        <v>21</v>
      </c>
      <c r="J869" t="s">
        <v>22</v>
      </c>
      <c r="K869">
        <v>1539061200</v>
      </c>
      <c r="L869">
        <v>1539579600</v>
      </c>
      <c r="M869" s="8">
        <f t="shared" si="39"/>
        <v>43382.208333333328</v>
      </c>
      <c r="N869" s="8">
        <f t="shared" si="40"/>
        <v>43388.208333333328</v>
      </c>
      <c r="O869" t="b">
        <v>0</v>
      </c>
      <c r="P869" t="b">
        <v>0</v>
      </c>
      <c r="Q869" t="s">
        <v>17</v>
      </c>
      <c r="R869" t="s">
        <v>2032</v>
      </c>
      <c r="S869" t="s">
        <v>2033</v>
      </c>
    </row>
    <row r="870" spans="1:19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4">
        <f t="shared" si="41"/>
        <v>1.8484285714285715</v>
      </c>
      <c r="I870" t="s">
        <v>21</v>
      </c>
      <c r="J870" t="s">
        <v>22</v>
      </c>
      <c r="K870">
        <v>1381554000</v>
      </c>
      <c r="L870">
        <v>1382504400</v>
      </c>
      <c r="M870" s="8">
        <f t="shared" si="39"/>
        <v>41559.208333333336</v>
      </c>
      <c r="N870" s="8">
        <f t="shared" si="40"/>
        <v>41570.208333333336</v>
      </c>
      <c r="O870" t="b">
        <v>0</v>
      </c>
      <c r="P870" t="b">
        <v>0</v>
      </c>
      <c r="Q870" t="s">
        <v>33</v>
      </c>
      <c r="R870" t="s">
        <v>2038</v>
      </c>
      <c r="S870" t="s">
        <v>2039</v>
      </c>
    </row>
    <row r="871" spans="1:19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4">
        <f t="shared" si="41"/>
        <v>0.23703520691785052</v>
      </c>
      <c r="I871" t="s">
        <v>21</v>
      </c>
      <c r="J871" t="s">
        <v>22</v>
      </c>
      <c r="K871">
        <v>1277096400</v>
      </c>
      <c r="L871">
        <v>1278306000</v>
      </c>
      <c r="M871" s="8">
        <f t="shared" si="39"/>
        <v>40350.208333333336</v>
      </c>
      <c r="N871" s="8">
        <f t="shared" si="40"/>
        <v>40364.208333333336</v>
      </c>
      <c r="O871" t="b">
        <v>0</v>
      </c>
      <c r="P871" t="b">
        <v>0</v>
      </c>
      <c r="Q871" t="s">
        <v>53</v>
      </c>
      <c r="R871" t="s">
        <v>2040</v>
      </c>
      <c r="S871" t="s">
        <v>2043</v>
      </c>
    </row>
    <row r="872" spans="1:19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4">
        <f t="shared" si="41"/>
        <v>0.89870129870129867</v>
      </c>
      <c r="I872" t="s">
        <v>21</v>
      </c>
      <c r="J872" t="s">
        <v>22</v>
      </c>
      <c r="K872">
        <v>1440392400</v>
      </c>
      <c r="L872">
        <v>1442552400</v>
      </c>
      <c r="M872" s="8">
        <f t="shared" si="39"/>
        <v>42240.208333333328</v>
      </c>
      <c r="N872" s="8">
        <f t="shared" si="40"/>
        <v>42265.208333333328</v>
      </c>
      <c r="O872" t="b">
        <v>0</v>
      </c>
      <c r="P872" t="b">
        <v>0</v>
      </c>
      <c r="Q872" t="s">
        <v>33</v>
      </c>
      <c r="R872" t="s">
        <v>2038</v>
      </c>
      <c r="S872" t="s">
        <v>2039</v>
      </c>
    </row>
    <row r="873" spans="1:19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4">
        <f t="shared" si="41"/>
        <v>2.7260419580419581</v>
      </c>
      <c r="I873" t="s">
        <v>21</v>
      </c>
      <c r="J873" t="s">
        <v>22</v>
      </c>
      <c r="K873">
        <v>1509512400</v>
      </c>
      <c r="L873">
        <v>1511071200</v>
      </c>
      <c r="M873" s="8">
        <f t="shared" si="39"/>
        <v>43040.208333333328</v>
      </c>
      <c r="N873" s="8">
        <f t="shared" si="40"/>
        <v>43058.25</v>
      </c>
      <c r="O873" t="b">
        <v>0</v>
      </c>
      <c r="P873" t="b">
        <v>1</v>
      </c>
      <c r="Q873" t="s">
        <v>33</v>
      </c>
      <c r="R873" t="s">
        <v>2038</v>
      </c>
      <c r="S873" t="s">
        <v>2039</v>
      </c>
    </row>
    <row r="874" spans="1:19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4">
        <f t="shared" si="41"/>
        <v>1.7004255319148935</v>
      </c>
      <c r="I874" t="s">
        <v>26</v>
      </c>
      <c r="J874" t="s">
        <v>27</v>
      </c>
      <c r="K874">
        <v>1535950800</v>
      </c>
      <c r="L874">
        <v>1536382800</v>
      </c>
      <c r="M874" s="8">
        <f t="shared" si="39"/>
        <v>43346.208333333328</v>
      </c>
      <c r="N874" s="8">
        <f t="shared" si="40"/>
        <v>43351.208333333328</v>
      </c>
      <c r="O874" t="b">
        <v>0</v>
      </c>
      <c r="P874" t="b">
        <v>0</v>
      </c>
      <c r="Q874" t="s">
        <v>474</v>
      </c>
      <c r="R874" t="s">
        <v>2040</v>
      </c>
      <c r="S874" t="s">
        <v>2062</v>
      </c>
    </row>
    <row r="875" spans="1:19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4">
        <f t="shared" si="41"/>
        <v>1.8828503562945369</v>
      </c>
      <c r="I875" t="s">
        <v>21</v>
      </c>
      <c r="J875" t="s">
        <v>22</v>
      </c>
      <c r="K875">
        <v>1389160800</v>
      </c>
      <c r="L875">
        <v>1389592800</v>
      </c>
      <c r="M875" s="8">
        <f t="shared" si="39"/>
        <v>41647.25</v>
      </c>
      <c r="N875" s="8">
        <f t="shared" si="40"/>
        <v>41652.25</v>
      </c>
      <c r="O875" t="b">
        <v>0</v>
      </c>
      <c r="P875" t="b">
        <v>0</v>
      </c>
      <c r="Q875" t="s">
        <v>122</v>
      </c>
      <c r="R875" t="s">
        <v>2053</v>
      </c>
      <c r="S875" t="s">
        <v>2054</v>
      </c>
    </row>
    <row r="876" spans="1:19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4">
        <f t="shared" si="41"/>
        <v>3.4693532338308457</v>
      </c>
      <c r="I876" t="s">
        <v>21</v>
      </c>
      <c r="J876" t="s">
        <v>22</v>
      </c>
      <c r="K876">
        <v>1271998800</v>
      </c>
      <c r="L876">
        <v>1275282000</v>
      </c>
      <c r="M876" s="8">
        <f t="shared" si="39"/>
        <v>40291.208333333336</v>
      </c>
      <c r="N876" s="8">
        <f t="shared" si="40"/>
        <v>40329.208333333336</v>
      </c>
      <c r="O876" t="b">
        <v>0</v>
      </c>
      <c r="P876" t="b">
        <v>1</v>
      </c>
      <c r="Q876" t="s">
        <v>122</v>
      </c>
      <c r="R876" t="s">
        <v>2053</v>
      </c>
      <c r="S876" t="s">
        <v>2054</v>
      </c>
    </row>
    <row r="877" spans="1:19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4">
        <f t="shared" si="41"/>
        <v>0.6917721518987342</v>
      </c>
      <c r="I877" t="s">
        <v>21</v>
      </c>
      <c r="J877" t="s">
        <v>22</v>
      </c>
      <c r="K877">
        <v>1294898400</v>
      </c>
      <c r="L877">
        <v>1294984800</v>
      </c>
      <c r="M877" s="8">
        <f t="shared" si="39"/>
        <v>40556.25</v>
      </c>
      <c r="N877" s="8">
        <f t="shared" si="40"/>
        <v>40557.25</v>
      </c>
      <c r="O877" t="b">
        <v>0</v>
      </c>
      <c r="P877" t="b">
        <v>0</v>
      </c>
      <c r="Q877" t="s">
        <v>23</v>
      </c>
      <c r="R877" t="s">
        <v>2034</v>
      </c>
      <c r="S877" t="s">
        <v>2035</v>
      </c>
    </row>
    <row r="878" spans="1:19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4">
        <f t="shared" si="41"/>
        <v>0.25433734939759034</v>
      </c>
      <c r="I878" t="s">
        <v>15</v>
      </c>
      <c r="J878" t="s">
        <v>16</v>
      </c>
      <c r="K878">
        <v>1559970000</v>
      </c>
      <c r="L878">
        <v>1562043600</v>
      </c>
      <c r="M878" s="8">
        <f t="shared" si="39"/>
        <v>43624.208333333328</v>
      </c>
      <c r="N878" s="8">
        <f t="shared" si="40"/>
        <v>43648.208333333328</v>
      </c>
      <c r="O878" t="b">
        <v>0</v>
      </c>
      <c r="P878" t="b">
        <v>0</v>
      </c>
      <c r="Q878" t="s">
        <v>122</v>
      </c>
      <c r="R878" t="s">
        <v>2053</v>
      </c>
      <c r="S878" t="s">
        <v>2054</v>
      </c>
    </row>
    <row r="879" spans="1:19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4">
        <f t="shared" si="41"/>
        <v>0.77400977995110021</v>
      </c>
      <c r="I879" t="s">
        <v>21</v>
      </c>
      <c r="J879" t="s">
        <v>22</v>
      </c>
      <c r="K879">
        <v>1469509200</v>
      </c>
      <c r="L879">
        <v>1469595600</v>
      </c>
      <c r="M879" s="8">
        <f t="shared" si="39"/>
        <v>42577.208333333328</v>
      </c>
      <c r="N879" s="8">
        <f t="shared" si="40"/>
        <v>42578.208333333328</v>
      </c>
      <c r="O879" t="b">
        <v>0</v>
      </c>
      <c r="P879" t="b">
        <v>0</v>
      </c>
      <c r="Q879" t="s">
        <v>17</v>
      </c>
      <c r="R879" t="s">
        <v>2032</v>
      </c>
      <c r="S879" t="s">
        <v>2033</v>
      </c>
    </row>
    <row r="880" spans="1:19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4">
        <f t="shared" si="41"/>
        <v>0.37481481481481482</v>
      </c>
      <c r="I880" t="s">
        <v>107</v>
      </c>
      <c r="J880" t="s">
        <v>108</v>
      </c>
      <c r="K880">
        <v>1579068000</v>
      </c>
      <c r="L880">
        <v>1581141600</v>
      </c>
      <c r="M880" s="8">
        <f t="shared" si="39"/>
        <v>43845.25</v>
      </c>
      <c r="N880" s="8">
        <f t="shared" si="40"/>
        <v>43869.25</v>
      </c>
      <c r="O880" t="b">
        <v>0</v>
      </c>
      <c r="P880" t="b">
        <v>0</v>
      </c>
      <c r="Q880" t="s">
        <v>148</v>
      </c>
      <c r="R880" t="s">
        <v>2034</v>
      </c>
      <c r="S880" t="s">
        <v>2056</v>
      </c>
    </row>
    <row r="881" spans="1:19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4">
        <f t="shared" si="41"/>
        <v>5.4379999999999997</v>
      </c>
      <c r="I881" t="s">
        <v>21</v>
      </c>
      <c r="J881" t="s">
        <v>22</v>
      </c>
      <c r="K881">
        <v>1487743200</v>
      </c>
      <c r="L881">
        <v>1488520800</v>
      </c>
      <c r="M881" s="8">
        <f t="shared" si="39"/>
        <v>42788.25</v>
      </c>
      <c r="N881" s="8">
        <f t="shared" si="40"/>
        <v>42797.25</v>
      </c>
      <c r="O881" t="b">
        <v>0</v>
      </c>
      <c r="P881" t="b">
        <v>0</v>
      </c>
      <c r="Q881" t="s">
        <v>68</v>
      </c>
      <c r="R881" t="s">
        <v>2046</v>
      </c>
      <c r="S881" t="s">
        <v>2047</v>
      </c>
    </row>
    <row r="882" spans="1:19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4">
        <f t="shared" si="41"/>
        <v>2.2852189349112426</v>
      </c>
      <c r="I882" t="s">
        <v>21</v>
      </c>
      <c r="J882" t="s">
        <v>22</v>
      </c>
      <c r="K882">
        <v>1563685200</v>
      </c>
      <c r="L882">
        <v>1563858000</v>
      </c>
      <c r="M882" s="8">
        <f t="shared" si="39"/>
        <v>43667.208333333328</v>
      </c>
      <c r="N882" s="8">
        <f t="shared" si="40"/>
        <v>43669.208333333328</v>
      </c>
      <c r="O882" t="b">
        <v>0</v>
      </c>
      <c r="P882" t="b">
        <v>0</v>
      </c>
      <c r="Q882" t="s">
        <v>50</v>
      </c>
      <c r="R882" t="s">
        <v>2034</v>
      </c>
      <c r="S882" t="s">
        <v>2042</v>
      </c>
    </row>
    <row r="883" spans="1:19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4">
        <f t="shared" si="41"/>
        <v>0.38948339483394834</v>
      </c>
      <c r="I883" t="s">
        <v>21</v>
      </c>
      <c r="J883" t="s">
        <v>22</v>
      </c>
      <c r="K883">
        <v>1436418000</v>
      </c>
      <c r="L883">
        <v>1438923600</v>
      </c>
      <c r="M883" s="8">
        <f t="shared" si="39"/>
        <v>42194.208333333328</v>
      </c>
      <c r="N883" s="8">
        <f t="shared" si="40"/>
        <v>42223.208333333328</v>
      </c>
      <c r="O883" t="b">
        <v>0</v>
      </c>
      <c r="P883" t="b">
        <v>1</v>
      </c>
      <c r="Q883" t="s">
        <v>33</v>
      </c>
      <c r="R883" t="s">
        <v>2038</v>
      </c>
      <c r="S883" t="s">
        <v>2039</v>
      </c>
    </row>
    <row r="884" spans="1:19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4">
        <f t="shared" si="41"/>
        <v>3.7</v>
      </c>
      <c r="I884" t="s">
        <v>21</v>
      </c>
      <c r="J884" t="s">
        <v>22</v>
      </c>
      <c r="K884">
        <v>1421820000</v>
      </c>
      <c r="L884">
        <v>1422165600</v>
      </c>
      <c r="M884" s="8">
        <f t="shared" si="39"/>
        <v>42025.25</v>
      </c>
      <c r="N884" s="8">
        <f t="shared" si="40"/>
        <v>42029.25</v>
      </c>
      <c r="O884" t="b">
        <v>0</v>
      </c>
      <c r="P884" t="b">
        <v>0</v>
      </c>
      <c r="Q884" t="s">
        <v>33</v>
      </c>
      <c r="R884" t="s">
        <v>2038</v>
      </c>
      <c r="S884" t="s">
        <v>2039</v>
      </c>
    </row>
    <row r="885" spans="1:19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4">
        <f t="shared" si="41"/>
        <v>2.3791176470588233</v>
      </c>
      <c r="I885" t="s">
        <v>21</v>
      </c>
      <c r="J885" t="s">
        <v>22</v>
      </c>
      <c r="K885">
        <v>1274763600</v>
      </c>
      <c r="L885">
        <v>1277874000</v>
      </c>
      <c r="M885" s="8">
        <f t="shared" si="39"/>
        <v>40323.208333333336</v>
      </c>
      <c r="N885" s="8">
        <f t="shared" si="40"/>
        <v>40359.208333333336</v>
      </c>
      <c r="O885" t="b">
        <v>0</v>
      </c>
      <c r="P885" t="b">
        <v>0</v>
      </c>
      <c r="Q885" t="s">
        <v>100</v>
      </c>
      <c r="R885" t="s">
        <v>2040</v>
      </c>
      <c r="S885" t="s">
        <v>2051</v>
      </c>
    </row>
    <row r="886" spans="1:19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4">
        <f t="shared" si="41"/>
        <v>0.64036299765807958</v>
      </c>
      <c r="I886" t="s">
        <v>21</v>
      </c>
      <c r="J886" t="s">
        <v>22</v>
      </c>
      <c r="K886">
        <v>1399179600</v>
      </c>
      <c r="L886">
        <v>1399352400</v>
      </c>
      <c r="M886" s="8">
        <f t="shared" si="39"/>
        <v>41763.208333333336</v>
      </c>
      <c r="N886" s="8">
        <f t="shared" si="40"/>
        <v>41765.208333333336</v>
      </c>
      <c r="O886" t="b">
        <v>0</v>
      </c>
      <c r="P886" t="b">
        <v>1</v>
      </c>
      <c r="Q886" t="s">
        <v>33</v>
      </c>
      <c r="R886" t="s">
        <v>2038</v>
      </c>
      <c r="S886" t="s">
        <v>2039</v>
      </c>
    </row>
    <row r="887" spans="1:19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4">
        <f t="shared" si="41"/>
        <v>1.1827777777777777</v>
      </c>
      <c r="I887" t="s">
        <v>21</v>
      </c>
      <c r="J887" t="s">
        <v>22</v>
      </c>
      <c r="K887">
        <v>1275800400</v>
      </c>
      <c r="L887">
        <v>1279083600</v>
      </c>
      <c r="M887" s="8">
        <f t="shared" si="39"/>
        <v>40335.208333333336</v>
      </c>
      <c r="N887" s="8">
        <f t="shared" si="40"/>
        <v>40373.208333333336</v>
      </c>
      <c r="O887" t="b">
        <v>0</v>
      </c>
      <c r="P887" t="b">
        <v>0</v>
      </c>
      <c r="Q887" t="s">
        <v>33</v>
      </c>
      <c r="R887" t="s">
        <v>2038</v>
      </c>
      <c r="S887" t="s">
        <v>2039</v>
      </c>
    </row>
    <row r="888" spans="1:19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4">
        <f t="shared" si="41"/>
        <v>0.84824037184594958</v>
      </c>
      <c r="I888" t="s">
        <v>21</v>
      </c>
      <c r="J888" t="s">
        <v>22</v>
      </c>
      <c r="K888">
        <v>1282798800</v>
      </c>
      <c r="L888">
        <v>1284354000</v>
      </c>
      <c r="M888" s="8">
        <f t="shared" si="39"/>
        <v>40416.208333333336</v>
      </c>
      <c r="N888" s="8">
        <f t="shared" si="40"/>
        <v>40434.208333333336</v>
      </c>
      <c r="O888" t="b">
        <v>0</v>
      </c>
      <c r="P888" t="b">
        <v>0</v>
      </c>
      <c r="Q888" t="s">
        <v>60</v>
      </c>
      <c r="R888" t="s">
        <v>2034</v>
      </c>
      <c r="S888" t="s">
        <v>2044</v>
      </c>
    </row>
    <row r="889" spans="1:19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4">
        <f t="shared" si="41"/>
        <v>0.29346153846153844</v>
      </c>
      <c r="I889" t="s">
        <v>21</v>
      </c>
      <c r="J889" t="s">
        <v>22</v>
      </c>
      <c r="K889">
        <v>1437109200</v>
      </c>
      <c r="L889">
        <v>1441170000</v>
      </c>
      <c r="M889" s="8">
        <f t="shared" si="39"/>
        <v>42202.208333333328</v>
      </c>
      <c r="N889" s="8">
        <f t="shared" si="40"/>
        <v>42249.208333333328</v>
      </c>
      <c r="O889" t="b">
        <v>0</v>
      </c>
      <c r="P889" t="b">
        <v>1</v>
      </c>
      <c r="Q889" t="s">
        <v>33</v>
      </c>
      <c r="R889" t="s">
        <v>2038</v>
      </c>
      <c r="S889" t="s">
        <v>2039</v>
      </c>
    </row>
    <row r="890" spans="1:19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4">
        <f t="shared" si="41"/>
        <v>2.0989655172413793</v>
      </c>
      <c r="I890" t="s">
        <v>21</v>
      </c>
      <c r="J890" t="s">
        <v>22</v>
      </c>
      <c r="K890">
        <v>1491886800</v>
      </c>
      <c r="L890">
        <v>1493528400</v>
      </c>
      <c r="M890" s="8">
        <f t="shared" si="39"/>
        <v>42836.208333333328</v>
      </c>
      <c r="N890" s="8">
        <f t="shared" si="40"/>
        <v>42855.208333333328</v>
      </c>
      <c r="O890" t="b">
        <v>0</v>
      </c>
      <c r="P890" t="b">
        <v>0</v>
      </c>
      <c r="Q890" t="s">
        <v>33</v>
      </c>
      <c r="R890" t="s">
        <v>2038</v>
      </c>
      <c r="S890" t="s">
        <v>2039</v>
      </c>
    </row>
    <row r="891" spans="1:19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4">
        <f t="shared" si="41"/>
        <v>1.697857142857143</v>
      </c>
      <c r="I891" t="s">
        <v>21</v>
      </c>
      <c r="J891" t="s">
        <v>22</v>
      </c>
      <c r="K891">
        <v>1394600400</v>
      </c>
      <c r="L891">
        <v>1395205200</v>
      </c>
      <c r="M891" s="8">
        <f t="shared" si="39"/>
        <v>41710.208333333336</v>
      </c>
      <c r="N891" s="8">
        <f t="shared" si="40"/>
        <v>41717.208333333336</v>
      </c>
      <c r="O891" t="b">
        <v>0</v>
      </c>
      <c r="P891" t="b">
        <v>1</v>
      </c>
      <c r="Q891" t="s">
        <v>50</v>
      </c>
      <c r="R891" t="s">
        <v>2034</v>
      </c>
      <c r="S891" t="s">
        <v>2042</v>
      </c>
    </row>
    <row r="892" spans="1:19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4">
        <f t="shared" si="41"/>
        <v>1.1595907738095239</v>
      </c>
      <c r="I892" t="s">
        <v>21</v>
      </c>
      <c r="J892" t="s">
        <v>22</v>
      </c>
      <c r="K892">
        <v>1561352400</v>
      </c>
      <c r="L892">
        <v>1561438800</v>
      </c>
      <c r="M892" s="8">
        <f t="shared" si="39"/>
        <v>43640.208333333328</v>
      </c>
      <c r="N892" s="8">
        <f t="shared" si="40"/>
        <v>43641.208333333328</v>
      </c>
      <c r="O892" t="b">
        <v>0</v>
      </c>
      <c r="P892" t="b">
        <v>0</v>
      </c>
      <c r="Q892" t="s">
        <v>60</v>
      </c>
      <c r="R892" t="s">
        <v>2034</v>
      </c>
      <c r="S892" t="s">
        <v>2044</v>
      </c>
    </row>
    <row r="893" spans="1:19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4">
        <f t="shared" si="41"/>
        <v>2.5859999999999999</v>
      </c>
      <c r="I893" t="s">
        <v>15</v>
      </c>
      <c r="J893" t="s">
        <v>16</v>
      </c>
      <c r="K893">
        <v>1322892000</v>
      </c>
      <c r="L893">
        <v>1326693600</v>
      </c>
      <c r="M893" s="8">
        <f t="shared" si="39"/>
        <v>40880.25</v>
      </c>
      <c r="N893" s="8">
        <f t="shared" si="40"/>
        <v>40924.25</v>
      </c>
      <c r="O893" t="b">
        <v>0</v>
      </c>
      <c r="P893" t="b">
        <v>0</v>
      </c>
      <c r="Q893" t="s">
        <v>42</v>
      </c>
      <c r="R893" t="s">
        <v>2040</v>
      </c>
      <c r="S893" t="s">
        <v>2041</v>
      </c>
    </row>
    <row r="894" spans="1:19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4">
        <f t="shared" si="41"/>
        <v>2.3058333333333332</v>
      </c>
      <c r="I894" t="s">
        <v>21</v>
      </c>
      <c r="J894" t="s">
        <v>22</v>
      </c>
      <c r="K894">
        <v>1274418000</v>
      </c>
      <c r="L894">
        <v>1277960400</v>
      </c>
      <c r="M894" s="8">
        <f t="shared" si="39"/>
        <v>40319.208333333336</v>
      </c>
      <c r="N894" s="8">
        <f t="shared" si="40"/>
        <v>40360.208333333336</v>
      </c>
      <c r="O894" t="b">
        <v>0</v>
      </c>
      <c r="P894" t="b">
        <v>0</v>
      </c>
      <c r="Q894" t="s">
        <v>206</v>
      </c>
      <c r="R894" t="s">
        <v>2046</v>
      </c>
      <c r="S894" t="s">
        <v>2058</v>
      </c>
    </row>
    <row r="895" spans="1:19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4">
        <f t="shared" si="41"/>
        <v>1.2821428571428573</v>
      </c>
      <c r="I895" t="s">
        <v>107</v>
      </c>
      <c r="J895" t="s">
        <v>108</v>
      </c>
      <c r="K895">
        <v>1434344400</v>
      </c>
      <c r="L895">
        <v>1434690000</v>
      </c>
      <c r="M895" s="8">
        <f t="shared" si="39"/>
        <v>42170.208333333328</v>
      </c>
      <c r="N895" s="8">
        <f t="shared" si="40"/>
        <v>42174.208333333328</v>
      </c>
      <c r="O895" t="b">
        <v>0</v>
      </c>
      <c r="P895" t="b">
        <v>1</v>
      </c>
      <c r="Q895" t="s">
        <v>42</v>
      </c>
      <c r="R895" t="s">
        <v>2040</v>
      </c>
      <c r="S895" t="s">
        <v>2041</v>
      </c>
    </row>
    <row r="896" spans="1:19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4">
        <f t="shared" si="41"/>
        <v>1.8870588235294117</v>
      </c>
      <c r="I896" t="s">
        <v>40</v>
      </c>
      <c r="J896" t="s">
        <v>41</v>
      </c>
      <c r="K896">
        <v>1373518800</v>
      </c>
      <c r="L896">
        <v>1376110800</v>
      </c>
      <c r="M896" s="8">
        <f t="shared" si="39"/>
        <v>41466.208333333336</v>
      </c>
      <c r="N896" s="8">
        <f t="shared" si="40"/>
        <v>41496.208333333336</v>
      </c>
      <c r="O896" t="b">
        <v>0</v>
      </c>
      <c r="P896" t="b">
        <v>1</v>
      </c>
      <c r="Q896" t="s">
        <v>269</v>
      </c>
      <c r="R896" t="s">
        <v>2040</v>
      </c>
      <c r="S896" t="s">
        <v>2059</v>
      </c>
    </row>
    <row r="897" spans="1:19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4">
        <f t="shared" si="41"/>
        <v>6.9511889862327911E-2</v>
      </c>
      <c r="I897" t="s">
        <v>21</v>
      </c>
      <c r="J897" t="s">
        <v>22</v>
      </c>
      <c r="K897">
        <v>1517637600</v>
      </c>
      <c r="L897">
        <v>1518415200</v>
      </c>
      <c r="M897" s="8">
        <f t="shared" si="39"/>
        <v>43134.25</v>
      </c>
      <c r="N897" s="8">
        <f t="shared" si="40"/>
        <v>43143.25</v>
      </c>
      <c r="O897" t="b">
        <v>0</v>
      </c>
      <c r="P897" t="b">
        <v>0</v>
      </c>
      <c r="Q897" t="s">
        <v>33</v>
      </c>
      <c r="R897" t="s">
        <v>2038</v>
      </c>
      <c r="S897" t="s">
        <v>2039</v>
      </c>
    </row>
    <row r="898" spans="1:19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4">
        <f t="shared" si="41"/>
        <v>7.7443434343434348</v>
      </c>
      <c r="I898" t="s">
        <v>26</v>
      </c>
      <c r="J898" t="s">
        <v>27</v>
      </c>
      <c r="K898">
        <v>1310619600</v>
      </c>
      <c r="L898">
        <v>1310878800</v>
      </c>
      <c r="M898" s="8">
        <f t="shared" ref="M898:M961" si="42">(((K898/60)/60)/24)+DATE(1970,1,1)</f>
        <v>40738.208333333336</v>
      </c>
      <c r="N898" s="8">
        <f t="shared" ref="N898:N961" si="43">(((L898/60)/60)/24)+DATE(1970,1,1)</f>
        <v>40741.208333333336</v>
      </c>
      <c r="O898" t="b">
        <v>0</v>
      </c>
      <c r="P898" t="b">
        <v>1</v>
      </c>
      <c r="Q898" t="s">
        <v>17</v>
      </c>
      <c r="R898" t="s">
        <v>2032</v>
      </c>
      <c r="S898" t="s">
        <v>2033</v>
      </c>
    </row>
    <row r="899" spans="1:19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4">
        <f t="shared" ref="H899:H962" si="44">E899/D899</f>
        <v>0.27693181818181817</v>
      </c>
      <c r="I899" t="s">
        <v>21</v>
      </c>
      <c r="J899" t="s">
        <v>22</v>
      </c>
      <c r="K899">
        <v>1556427600</v>
      </c>
      <c r="L899">
        <v>1556600400</v>
      </c>
      <c r="M899" s="8">
        <f t="shared" si="42"/>
        <v>43583.208333333328</v>
      </c>
      <c r="N899" s="8">
        <f t="shared" si="43"/>
        <v>43585.208333333328</v>
      </c>
      <c r="O899" t="b">
        <v>0</v>
      </c>
      <c r="P899" t="b">
        <v>0</v>
      </c>
      <c r="Q899" t="s">
        <v>33</v>
      </c>
      <c r="R899" t="s">
        <v>2038</v>
      </c>
      <c r="S899" t="s">
        <v>2039</v>
      </c>
    </row>
    <row r="900" spans="1:19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4">
        <f t="shared" si="44"/>
        <v>0.52479620323841425</v>
      </c>
      <c r="I900" t="s">
        <v>21</v>
      </c>
      <c r="J900" t="s">
        <v>22</v>
      </c>
      <c r="K900">
        <v>1576476000</v>
      </c>
      <c r="L900">
        <v>1576994400</v>
      </c>
      <c r="M900" s="8">
        <f t="shared" si="42"/>
        <v>43815.25</v>
      </c>
      <c r="N900" s="8">
        <f t="shared" si="43"/>
        <v>43821.25</v>
      </c>
      <c r="O900" t="b">
        <v>0</v>
      </c>
      <c r="P900" t="b">
        <v>0</v>
      </c>
      <c r="Q900" t="s">
        <v>42</v>
      </c>
      <c r="R900" t="s">
        <v>2040</v>
      </c>
      <c r="S900" t="s">
        <v>2041</v>
      </c>
    </row>
    <row r="901" spans="1:19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4">
        <f t="shared" si="44"/>
        <v>4.0709677419354842</v>
      </c>
      <c r="I901" t="s">
        <v>98</v>
      </c>
      <c r="J901" t="s">
        <v>99</v>
      </c>
      <c r="K901">
        <v>1381122000</v>
      </c>
      <c r="L901">
        <v>1382677200</v>
      </c>
      <c r="M901" s="8">
        <f t="shared" si="42"/>
        <v>41554.208333333336</v>
      </c>
      <c r="N901" s="8">
        <f t="shared" si="43"/>
        <v>41572.208333333336</v>
      </c>
      <c r="O901" t="b">
        <v>0</v>
      </c>
      <c r="P901" t="b">
        <v>0</v>
      </c>
      <c r="Q901" t="s">
        <v>159</v>
      </c>
      <c r="R901" t="s">
        <v>2034</v>
      </c>
      <c r="S901" t="s">
        <v>2057</v>
      </c>
    </row>
    <row r="902" spans="1:19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4">
        <f t="shared" si="44"/>
        <v>0.02</v>
      </c>
      <c r="I902" t="s">
        <v>21</v>
      </c>
      <c r="J902" t="s">
        <v>22</v>
      </c>
      <c r="K902">
        <v>1411102800</v>
      </c>
      <c r="L902">
        <v>1411189200</v>
      </c>
      <c r="M902" s="8">
        <f t="shared" si="42"/>
        <v>41901.208333333336</v>
      </c>
      <c r="N902" s="8">
        <f t="shared" si="43"/>
        <v>41902.208333333336</v>
      </c>
      <c r="O902" t="b">
        <v>0</v>
      </c>
      <c r="P902" t="b">
        <v>1</v>
      </c>
      <c r="Q902" t="s">
        <v>28</v>
      </c>
      <c r="R902" t="s">
        <v>2036</v>
      </c>
      <c r="S902" t="s">
        <v>2037</v>
      </c>
    </row>
    <row r="903" spans="1:19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4">
        <f t="shared" si="44"/>
        <v>1.5617857142857143</v>
      </c>
      <c r="I903" t="s">
        <v>21</v>
      </c>
      <c r="J903" t="s">
        <v>22</v>
      </c>
      <c r="K903">
        <v>1531803600</v>
      </c>
      <c r="L903">
        <v>1534654800</v>
      </c>
      <c r="M903" s="8">
        <f t="shared" si="42"/>
        <v>43298.208333333328</v>
      </c>
      <c r="N903" s="8">
        <f t="shared" si="43"/>
        <v>43331.208333333328</v>
      </c>
      <c r="O903" t="b">
        <v>0</v>
      </c>
      <c r="P903" t="b">
        <v>1</v>
      </c>
      <c r="Q903" t="s">
        <v>23</v>
      </c>
      <c r="R903" t="s">
        <v>2034</v>
      </c>
      <c r="S903" t="s">
        <v>2035</v>
      </c>
    </row>
    <row r="904" spans="1:19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4">
        <f t="shared" si="44"/>
        <v>2.5242857142857145</v>
      </c>
      <c r="I904" t="s">
        <v>21</v>
      </c>
      <c r="J904" t="s">
        <v>22</v>
      </c>
      <c r="K904">
        <v>1454133600</v>
      </c>
      <c r="L904">
        <v>1457762400</v>
      </c>
      <c r="M904" s="8">
        <f t="shared" si="42"/>
        <v>42399.25</v>
      </c>
      <c r="N904" s="8">
        <f t="shared" si="43"/>
        <v>42441.25</v>
      </c>
      <c r="O904" t="b">
        <v>0</v>
      </c>
      <c r="P904" t="b">
        <v>0</v>
      </c>
      <c r="Q904" t="s">
        <v>28</v>
      </c>
      <c r="R904" t="s">
        <v>2036</v>
      </c>
      <c r="S904" t="s">
        <v>2037</v>
      </c>
    </row>
    <row r="905" spans="1:19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4">
        <f t="shared" si="44"/>
        <v>1.729268292682927E-2</v>
      </c>
      <c r="I905" t="s">
        <v>21</v>
      </c>
      <c r="J905" t="s">
        <v>22</v>
      </c>
      <c r="K905">
        <v>1336194000</v>
      </c>
      <c r="L905">
        <v>1337490000</v>
      </c>
      <c r="M905" s="8">
        <f t="shared" si="42"/>
        <v>41034.208333333336</v>
      </c>
      <c r="N905" s="8">
        <f t="shared" si="43"/>
        <v>41049.208333333336</v>
      </c>
      <c r="O905" t="b">
        <v>0</v>
      </c>
      <c r="P905" t="b">
        <v>1</v>
      </c>
      <c r="Q905" t="s">
        <v>68</v>
      </c>
      <c r="R905" t="s">
        <v>2046</v>
      </c>
      <c r="S905" t="s">
        <v>2047</v>
      </c>
    </row>
    <row r="906" spans="1:19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4">
        <f t="shared" si="44"/>
        <v>0.12230769230769231</v>
      </c>
      <c r="I906" t="s">
        <v>21</v>
      </c>
      <c r="J906" t="s">
        <v>22</v>
      </c>
      <c r="K906">
        <v>1349326800</v>
      </c>
      <c r="L906">
        <v>1349672400</v>
      </c>
      <c r="M906" s="8">
        <f t="shared" si="42"/>
        <v>41186.208333333336</v>
      </c>
      <c r="N906" s="8">
        <f t="shared" si="43"/>
        <v>41190.208333333336</v>
      </c>
      <c r="O906" t="b">
        <v>0</v>
      </c>
      <c r="P906" t="b">
        <v>0</v>
      </c>
      <c r="Q906" t="s">
        <v>133</v>
      </c>
      <c r="R906" t="s">
        <v>2046</v>
      </c>
      <c r="S906" t="s">
        <v>2055</v>
      </c>
    </row>
    <row r="907" spans="1:19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4">
        <f t="shared" si="44"/>
        <v>1.6398734177215191</v>
      </c>
      <c r="I907" t="s">
        <v>21</v>
      </c>
      <c r="J907" t="s">
        <v>22</v>
      </c>
      <c r="K907">
        <v>1379566800</v>
      </c>
      <c r="L907">
        <v>1379826000</v>
      </c>
      <c r="M907" s="8">
        <f t="shared" si="42"/>
        <v>41536.208333333336</v>
      </c>
      <c r="N907" s="8">
        <f t="shared" si="43"/>
        <v>41539.208333333336</v>
      </c>
      <c r="O907" t="b">
        <v>0</v>
      </c>
      <c r="P907" t="b">
        <v>0</v>
      </c>
      <c r="Q907" t="s">
        <v>33</v>
      </c>
      <c r="R907" t="s">
        <v>2038</v>
      </c>
      <c r="S907" t="s">
        <v>2039</v>
      </c>
    </row>
    <row r="908" spans="1:19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4">
        <f t="shared" si="44"/>
        <v>1.6298181818181818</v>
      </c>
      <c r="I908" t="s">
        <v>21</v>
      </c>
      <c r="J908" t="s">
        <v>22</v>
      </c>
      <c r="K908">
        <v>1494651600</v>
      </c>
      <c r="L908">
        <v>1497762000</v>
      </c>
      <c r="M908" s="8">
        <f t="shared" si="42"/>
        <v>42868.208333333328</v>
      </c>
      <c r="N908" s="8">
        <f t="shared" si="43"/>
        <v>42904.208333333328</v>
      </c>
      <c r="O908" t="b">
        <v>1</v>
      </c>
      <c r="P908" t="b">
        <v>1</v>
      </c>
      <c r="Q908" t="s">
        <v>42</v>
      </c>
      <c r="R908" t="s">
        <v>2040</v>
      </c>
      <c r="S908" t="s">
        <v>2041</v>
      </c>
    </row>
    <row r="909" spans="1:19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4">
        <f t="shared" si="44"/>
        <v>0.20252747252747252</v>
      </c>
      <c r="I909" t="s">
        <v>21</v>
      </c>
      <c r="J909" t="s">
        <v>22</v>
      </c>
      <c r="K909">
        <v>1303880400</v>
      </c>
      <c r="L909">
        <v>1304485200</v>
      </c>
      <c r="M909" s="8">
        <f t="shared" si="42"/>
        <v>40660.208333333336</v>
      </c>
      <c r="N909" s="8">
        <f t="shared" si="43"/>
        <v>40667.208333333336</v>
      </c>
      <c r="O909" t="b">
        <v>0</v>
      </c>
      <c r="P909" t="b">
        <v>0</v>
      </c>
      <c r="Q909" t="s">
        <v>33</v>
      </c>
      <c r="R909" t="s">
        <v>2038</v>
      </c>
      <c r="S909" t="s">
        <v>2039</v>
      </c>
    </row>
    <row r="910" spans="1:19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4">
        <f t="shared" si="44"/>
        <v>3.1924083769633507</v>
      </c>
      <c r="I910" t="s">
        <v>21</v>
      </c>
      <c r="J910" t="s">
        <v>22</v>
      </c>
      <c r="K910">
        <v>1335934800</v>
      </c>
      <c r="L910">
        <v>1336885200</v>
      </c>
      <c r="M910" s="8">
        <f t="shared" si="42"/>
        <v>41031.208333333336</v>
      </c>
      <c r="N910" s="8">
        <f t="shared" si="43"/>
        <v>41042.208333333336</v>
      </c>
      <c r="O910" t="b">
        <v>0</v>
      </c>
      <c r="P910" t="b">
        <v>0</v>
      </c>
      <c r="Q910" t="s">
        <v>89</v>
      </c>
      <c r="R910" t="s">
        <v>2049</v>
      </c>
      <c r="S910" t="s">
        <v>2050</v>
      </c>
    </row>
    <row r="911" spans="1:19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4">
        <f t="shared" si="44"/>
        <v>4.7894444444444444</v>
      </c>
      <c r="I911" t="s">
        <v>15</v>
      </c>
      <c r="J911" t="s">
        <v>16</v>
      </c>
      <c r="K911">
        <v>1528088400</v>
      </c>
      <c r="L911">
        <v>1530421200</v>
      </c>
      <c r="M911" s="8">
        <f t="shared" si="42"/>
        <v>43255.208333333328</v>
      </c>
      <c r="N911" s="8">
        <f t="shared" si="43"/>
        <v>43282.208333333328</v>
      </c>
      <c r="O911" t="b">
        <v>0</v>
      </c>
      <c r="P911" t="b">
        <v>1</v>
      </c>
      <c r="Q911" t="s">
        <v>33</v>
      </c>
      <c r="R911" t="s">
        <v>2038</v>
      </c>
      <c r="S911" t="s">
        <v>2039</v>
      </c>
    </row>
    <row r="912" spans="1:19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4">
        <f t="shared" si="44"/>
        <v>0.19556634304207121</v>
      </c>
      <c r="I912" t="s">
        <v>21</v>
      </c>
      <c r="J912" t="s">
        <v>22</v>
      </c>
      <c r="K912">
        <v>1421906400</v>
      </c>
      <c r="L912">
        <v>1421992800</v>
      </c>
      <c r="M912" s="8">
        <f t="shared" si="42"/>
        <v>42026.25</v>
      </c>
      <c r="N912" s="8">
        <f t="shared" si="43"/>
        <v>42027.25</v>
      </c>
      <c r="O912" t="b">
        <v>0</v>
      </c>
      <c r="P912" t="b">
        <v>0</v>
      </c>
      <c r="Q912" t="s">
        <v>33</v>
      </c>
      <c r="R912" t="s">
        <v>2038</v>
      </c>
      <c r="S912" t="s">
        <v>2039</v>
      </c>
    </row>
    <row r="913" spans="1:19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4">
        <f t="shared" si="44"/>
        <v>1.9894827586206896</v>
      </c>
      <c r="I913" t="s">
        <v>21</v>
      </c>
      <c r="J913" t="s">
        <v>22</v>
      </c>
      <c r="K913">
        <v>1568005200</v>
      </c>
      <c r="L913">
        <v>1568178000</v>
      </c>
      <c r="M913" s="8">
        <f t="shared" si="42"/>
        <v>43717.208333333328</v>
      </c>
      <c r="N913" s="8">
        <f t="shared" si="43"/>
        <v>43719.208333333328</v>
      </c>
      <c r="O913" t="b">
        <v>1</v>
      </c>
      <c r="P913" t="b">
        <v>0</v>
      </c>
      <c r="Q913" t="s">
        <v>28</v>
      </c>
      <c r="R913" t="s">
        <v>2036</v>
      </c>
      <c r="S913" t="s">
        <v>2037</v>
      </c>
    </row>
    <row r="914" spans="1:19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4">
        <f t="shared" si="44"/>
        <v>7.95</v>
      </c>
      <c r="I914" t="s">
        <v>21</v>
      </c>
      <c r="J914" t="s">
        <v>22</v>
      </c>
      <c r="K914">
        <v>1346821200</v>
      </c>
      <c r="L914">
        <v>1347944400</v>
      </c>
      <c r="M914" s="8">
        <f t="shared" si="42"/>
        <v>41157.208333333336</v>
      </c>
      <c r="N914" s="8">
        <f t="shared" si="43"/>
        <v>41170.208333333336</v>
      </c>
      <c r="O914" t="b">
        <v>1</v>
      </c>
      <c r="P914" t="b">
        <v>0</v>
      </c>
      <c r="Q914" t="s">
        <v>53</v>
      </c>
      <c r="R914" t="s">
        <v>2040</v>
      </c>
      <c r="S914" t="s">
        <v>2043</v>
      </c>
    </row>
    <row r="915" spans="1:19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4">
        <f t="shared" si="44"/>
        <v>0.50621082621082625</v>
      </c>
      <c r="I915" t="s">
        <v>26</v>
      </c>
      <c r="J915" t="s">
        <v>27</v>
      </c>
      <c r="K915">
        <v>1557637200</v>
      </c>
      <c r="L915">
        <v>1558760400</v>
      </c>
      <c r="M915" s="8">
        <f t="shared" si="42"/>
        <v>43597.208333333328</v>
      </c>
      <c r="N915" s="8">
        <f t="shared" si="43"/>
        <v>43610.208333333328</v>
      </c>
      <c r="O915" t="b">
        <v>0</v>
      </c>
      <c r="P915" t="b">
        <v>0</v>
      </c>
      <c r="Q915" t="s">
        <v>53</v>
      </c>
      <c r="R915" t="s">
        <v>2040</v>
      </c>
      <c r="S915" t="s">
        <v>2043</v>
      </c>
    </row>
    <row r="916" spans="1:19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4">
        <f t="shared" si="44"/>
        <v>0.57437499999999997</v>
      </c>
      <c r="I916" t="s">
        <v>40</v>
      </c>
      <c r="J916" t="s">
        <v>41</v>
      </c>
      <c r="K916">
        <v>1375592400</v>
      </c>
      <c r="L916">
        <v>1376629200</v>
      </c>
      <c r="M916" s="8">
        <f t="shared" si="42"/>
        <v>41490.208333333336</v>
      </c>
      <c r="N916" s="8">
        <f t="shared" si="43"/>
        <v>41502.208333333336</v>
      </c>
      <c r="O916" t="b">
        <v>0</v>
      </c>
      <c r="P916" t="b">
        <v>0</v>
      </c>
      <c r="Q916" t="s">
        <v>33</v>
      </c>
      <c r="R916" t="s">
        <v>2038</v>
      </c>
      <c r="S916" t="s">
        <v>2039</v>
      </c>
    </row>
    <row r="917" spans="1:19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4">
        <f t="shared" si="44"/>
        <v>1.5562827640984909</v>
      </c>
      <c r="I917" t="s">
        <v>40</v>
      </c>
      <c r="J917" t="s">
        <v>41</v>
      </c>
      <c r="K917">
        <v>1503982800</v>
      </c>
      <c r="L917">
        <v>1504760400</v>
      </c>
      <c r="M917" s="8">
        <f t="shared" si="42"/>
        <v>42976.208333333328</v>
      </c>
      <c r="N917" s="8">
        <f t="shared" si="43"/>
        <v>42985.208333333328</v>
      </c>
      <c r="O917" t="b">
        <v>0</v>
      </c>
      <c r="P917" t="b">
        <v>0</v>
      </c>
      <c r="Q917" t="s">
        <v>269</v>
      </c>
      <c r="R917" t="s">
        <v>2040</v>
      </c>
      <c r="S917" t="s">
        <v>2059</v>
      </c>
    </row>
    <row r="918" spans="1:19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4">
        <f t="shared" si="44"/>
        <v>0.36297297297297298</v>
      </c>
      <c r="I918" t="s">
        <v>21</v>
      </c>
      <c r="J918" t="s">
        <v>22</v>
      </c>
      <c r="K918">
        <v>1418882400</v>
      </c>
      <c r="L918">
        <v>1419660000</v>
      </c>
      <c r="M918" s="8">
        <f t="shared" si="42"/>
        <v>41991.25</v>
      </c>
      <c r="N918" s="8">
        <f t="shared" si="43"/>
        <v>42000.25</v>
      </c>
      <c r="O918" t="b">
        <v>0</v>
      </c>
      <c r="P918" t="b">
        <v>0</v>
      </c>
      <c r="Q918" t="s">
        <v>122</v>
      </c>
      <c r="R918" t="s">
        <v>2053</v>
      </c>
      <c r="S918" t="s">
        <v>2054</v>
      </c>
    </row>
    <row r="919" spans="1:19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4">
        <f t="shared" si="44"/>
        <v>0.58250000000000002</v>
      </c>
      <c r="I919" t="s">
        <v>40</v>
      </c>
      <c r="J919" t="s">
        <v>41</v>
      </c>
      <c r="K919">
        <v>1309237200</v>
      </c>
      <c r="L919">
        <v>1311310800</v>
      </c>
      <c r="M919" s="8">
        <f t="shared" si="42"/>
        <v>40722.208333333336</v>
      </c>
      <c r="N919" s="8">
        <f t="shared" si="43"/>
        <v>40746.208333333336</v>
      </c>
      <c r="O919" t="b">
        <v>0</v>
      </c>
      <c r="P919" t="b">
        <v>1</v>
      </c>
      <c r="Q919" t="s">
        <v>100</v>
      </c>
      <c r="R919" t="s">
        <v>2040</v>
      </c>
      <c r="S919" t="s">
        <v>2051</v>
      </c>
    </row>
    <row r="920" spans="1:19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4">
        <f t="shared" si="44"/>
        <v>2.3739473684210526</v>
      </c>
      <c r="I920" t="s">
        <v>98</v>
      </c>
      <c r="J920" t="s">
        <v>99</v>
      </c>
      <c r="K920">
        <v>1343365200</v>
      </c>
      <c r="L920">
        <v>1344315600</v>
      </c>
      <c r="M920" s="8">
        <f t="shared" si="42"/>
        <v>41117.208333333336</v>
      </c>
      <c r="N920" s="8">
        <f t="shared" si="43"/>
        <v>41128.208333333336</v>
      </c>
      <c r="O920" t="b">
        <v>0</v>
      </c>
      <c r="P920" t="b">
        <v>0</v>
      </c>
      <c r="Q920" t="s">
        <v>133</v>
      </c>
      <c r="R920" t="s">
        <v>2046</v>
      </c>
      <c r="S920" t="s">
        <v>2055</v>
      </c>
    </row>
    <row r="921" spans="1:19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4">
        <f t="shared" si="44"/>
        <v>0.58750000000000002</v>
      </c>
      <c r="I921" t="s">
        <v>26</v>
      </c>
      <c r="J921" t="s">
        <v>27</v>
      </c>
      <c r="K921">
        <v>1507957200</v>
      </c>
      <c r="L921">
        <v>1510725600</v>
      </c>
      <c r="M921" s="8">
        <f t="shared" si="42"/>
        <v>43022.208333333328</v>
      </c>
      <c r="N921" s="8">
        <f t="shared" si="43"/>
        <v>43054.25</v>
      </c>
      <c r="O921" t="b">
        <v>0</v>
      </c>
      <c r="P921" t="b">
        <v>1</v>
      </c>
      <c r="Q921" t="s">
        <v>33</v>
      </c>
      <c r="R921" t="s">
        <v>2038</v>
      </c>
      <c r="S921" t="s">
        <v>2039</v>
      </c>
    </row>
    <row r="922" spans="1:19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4">
        <f t="shared" si="44"/>
        <v>1.8256603773584905</v>
      </c>
      <c r="I922" t="s">
        <v>21</v>
      </c>
      <c r="J922" t="s">
        <v>22</v>
      </c>
      <c r="K922">
        <v>1549519200</v>
      </c>
      <c r="L922">
        <v>1551247200</v>
      </c>
      <c r="M922" s="8">
        <f t="shared" si="42"/>
        <v>43503.25</v>
      </c>
      <c r="N922" s="8">
        <f t="shared" si="43"/>
        <v>43523.25</v>
      </c>
      <c r="O922" t="b">
        <v>1</v>
      </c>
      <c r="P922" t="b">
        <v>0</v>
      </c>
      <c r="Q922" t="s">
        <v>71</v>
      </c>
      <c r="R922" t="s">
        <v>2040</v>
      </c>
      <c r="S922" t="s">
        <v>2048</v>
      </c>
    </row>
    <row r="923" spans="1:19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4">
        <f t="shared" si="44"/>
        <v>7.5436408977556111E-3</v>
      </c>
      <c r="I923" t="s">
        <v>21</v>
      </c>
      <c r="J923" t="s">
        <v>22</v>
      </c>
      <c r="K923">
        <v>1329026400</v>
      </c>
      <c r="L923">
        <v>1330236000</v>
      </c>
      <c r="M923" s="8">
        <f t="shared" si="42"/>
        <v>40951.25</v>
      </c>
      <c r="N923" s="8">
        <f t="shared" si="43"/>
        <v>40965.25</v>
      </c>
      <c r="O923" t="b">
        <v>0</v>
      </c>
      <c r="P923" t="b">
        <v>0</v>
      </c>
      <c r="Q923" t="s">
        <v>28</v>
      </c>
      <c r="R923" t="s">
        <v>2036</v>
      </c>
      <c r="S923" t="s">
        <v>2037</v>
      </c>
    </row>
    <row r="924" spans="1:19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4">
        <f t="shared" si="44"/>
        <v>1.7595330739299611</v>
      </c>
      <c r="I924" t="s">
        <v>21</v>
      </c>
      <c r="J924" t="s">
        <v>22</v>
      </c>
      <c r="K924">
        <v>1544335200</v>
      </c>
      <c r="L924">
        <v>1545112800</v>
      </c>
      <c r="M924" s="8">
        <f t="shared" si="42"/>
        <v>43443.25</v>
      </c>
      <c r="N924" s="8">
        <f t="shared" si="43"/>
        <v>43452.25</v>
      </c>
      <c r="O924" t="b">
        <v>0</v>
      </c>
      <c r="P924" t="b">
        <v>1</v>
      </c>
      <c r="Q924" t="s">
        <v>319</v>
      </c>
      <c r="R924" t="s">
        <v>2034</v>
      </c>
      <c r="S924" t="s">
        <v>2061</v>
      </c>
    </row>
    <row r="925" spans="1:19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4">
        <f t="shared" si="44"/>
        <v>2.3788235294117648</v>
      </c>
      <c r="I925" t="s">
        <v>21</v>
      </c>
      <c r="J925" t="s">
        <v>22</v>
      </c>
      <c r="K925">
        <v>1279083600</v>
      </c>
      <c r="L925">
        <v>1279170000</v>
      </c>
      <c r="M925" s="8">
        <f t="shared" si="42"/>
        <v>40373.208333333336</v>
      </c>
      <c r="N925" s="8">
        <f t="shared" si="43"/>
        <v>40374.208333333336</v>
      </c>
      <c r="O925" t="b">
        <v>0</v>
      </c>
      <c r="P925" t="b">
        <v>0</v>
      </c>
      <c r="Q925" t="s">
        <v>33</v>
      </c>
      <c r="R925" t="s">
        <v>2038</v>
      </c>
      <c r="S925" t="s">
        <v>2039</v>
      </c>
    </row>
    <row r="926" spans="1:19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4">
        <f t="shared" si="44"/>
        <v>4.8805076142131982</v>
      </c>
      <c r="I926" t="s">
        <v>107</v>
      </c>
      <c r="J926" t="s">
        <v>108</v>
      </c>
      <c r="K926">
        <v>1572498000</v>
      </c>
      <c r="L926">
        <v>1573452000</v>
      </c>
      <c r="M926" s="8">
        <f t="shared" si="42"/>
        <v>43769.208333333328</v>
      </c>
      <c r="N926" s="8">
        <f t="shared" si="43"/>
        <v>43780.25</v>
      </c>
      <c r="O926" t="b">
        <v>0</v>
      </c>
      <c r="P926" t="b">
        <v>0</v>
      </c>
      <c r="Q926" t="s">
        <v>33</v>
      </c>
      <c r="R926" t="s">
        <v>2038</v>
      </c>
      <c r="S926" t="s">
        <v>2039</v>
      </c>
    </row>
    <row r="927" spans="1:19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4">
        <f t="shared" si="44"/>
        <v>2.2406666666666668</v>
      </c>
      <c r="I927" t="s">
        <v>21</v>
      </c>
      <c r="J927" t="s">
        <v>22</v>
      </c>
      <c r="K927">
        <v>1506056400</v>
      </c>
      <c r="L927">
        <v>1507093200</v>
      </c>
      <c r="M927" s="8">
        <f t="shared" si="42"/>
        <v>43000.208333333328</v>
      </c>
      <c r="N927" s="8">
        <f t="shared" si="43"/>
        <v>43012.208333333328</v>
      </c>
      <c r="O927" t="b">
        <v>0</v>
      </c>
      <c r="P927" t="b">
        <v>0</v>
      </c>
      <c r="Q927" t="s">
        <v>33</v>
      </c>
      <c r="R927" t="s">
        <v>2038</v>
      </c>
      <c r="S927" t="s">
        <v>2039</v>
      </c>
    </row>
    <row r="928" spans="1:19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4">
        <f t="shared" si="44"/>
        <v>0.18126436781609195</v>
      </c>
      <c r="I928" t="s">
        <v>21</v>
      </c>
      <c r="J928" t="s">
        <v>22</v>
      </c>
      <c r="K928">
        <v>1463029200</v>
      </c>
      <c r="L928">
        <v>1463374800</v>
      </c>
      <c r="M928" s="8">
        <f t="shared" si="42"/>
        <v>42502.208333333328</v>
      </c>
      <c r="N928" s="8">
        <f t="shared" si="43"/>
        <v>42506.208333333328</v>
      </c>
      <c r="O928" t="b">
        <v>0</v>
      </c>
      <c r="P928" t="b">
        <v>0</v>
      </c>
      <c r="Q928" t="s">
        <v>17</v>
      </c>
      <c r="R928" t="s">
        <v>2032</v>
      </c>
      <c r="S928" t="s">
        <v>2033</v>
      </c>
    </row>
    <row r="929" spans="1:19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4">
        <f t="shared" si="44"/>
        <v>0.45847222222222223</v>
      </c>
      <c r="I929" t="s">
        <v>21</v>
      </c>
      <c r="J929" t="s">
        <v>22</v>
      </c>
      <c r="K929">
        <v>1342069200</v>
      </c>
      <c r="L929">
        <v>1344574800</v>
      </c>
      <c r="M929" s="8">
        <f t="shared" si="42"/>
        <v>41102.208333333336</v>
      </c>
      <c r="N929" s="8">
        <f t="shared" si="43"/>
        <v>41131.208333333336</v>
      </c>
      <c r="O929" t="b">
        <v>0</v>
      </c>
      <c r="P929" t="b">
        <v>0</v>
      </c>
      <c r="Q929" t="s">
        <v>33</v>
      </c>
      <c r="R929" t="s">
        <v>2038</v>
      </c>
      <c r="S929" t="s">
        <v>2039</v>
      </c>
    </row>
    <row r="930" spans="1:19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4">
        <f t="shared" si="44"/>
        <v>1.1731541218637993</v>
      </c>
      <c r="I930" t="s">
        <v>107</v>
      </c>
      <c r="J930" t="s">
        <v>108</v>
      </c>
      <c r="K930">
        <v>1388296800</v>
      </c>
      <c r="L930">
        <v>1389074400</v>
      </c>
      <c r="M930" s="8">
        <f t="shared" si="42"/>
        <v>41637.25</v>
      </c>
      <c r="N930" s="8">
        <f t="shared" si="43"/>
        <v>41646.25</v>
      </c>
      <c r="O930" t="b">
        <v>0</v>
      </c>
      <c r="P930" t="b">
        <v>0</v>
      </c>
      <c r="Q930" t="s">
        <v>28</v>
      </c>
      <c r="R930" t="s">
        <v>2036</v>
      </c>
      <c r="S930" t="s">
        <v>2037</v>
      </c>
    </row>
    <row r="931" spans="1:19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4">
        <f t="shared" si="44"/>
        <v>2.173090909090909</v>
      </c>
      <c r="I931" t="s">
        <v>40</v>
      </c>
      <c r="J931" t="s">
        <v>41</v>
      </c>
      <c r="K931">
        <v>1493787600</v>
      </c>
      <c r="L931">
        <v>1494997200</v>
      </c>
      <c r="M931" s="8">
        <f t="shared" si="42"/>
        <v>42858.208333333328</v>
      </c>
      <c r="N931" s="8">
        <f t="shared" si="43"/>
        <v>42872.208333333328</v>
      </c>
      <c r="O931" t="b">
        <v>0</v>
      </c>
      <c r="P931" t="b">
        <v>0</v>
      </c>
      <c r="Q931" t="s">
        <v>33</v>
      </c>
      <c r="R931" t="s">
        <v>2038</v>
      </c>
      <c r="S931" t="s">
        <v>2039</v>
      </c>
    </row>
    <row r="932" spans="1:19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4">
        <f t="shared" si="44"/>
        <v>1.1228571428571428</v>
      </c>
      <c r="I932" t="s">
        <v>21</v>
      </c>
      <c r="J932" t="s">
        <v>22</v>
      </c>
      <c r="K932">
        <v>1424844000</v>
      </c>
      <c r="L932">
        <v>1425448800</v>
      </c>
      <c r="M932" s="8">
        <f t="shared" si="42"/>
        <v>42060.25</v>
      </c>
      <c r="N932" s="8">
        <f t="shared" si="43"/>
        <v>42067.25</v>
      </c>
      <c r="O932" t="b">
        <v>0</v>
      </c>
      <c r="P932" t="b">
        <v>1</v>
      </c>
      <c r="Q932" t="s">
        <v>33</v>
      </c>
      <c r="R932" t="s">
        <v>2038</v>
      </c>
      <c r="S932" t="s">
        <v>2039</v>
      </c>
    </row>
    <row r="933" spans="1:19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4">
        <f t="shared" si="44"/>
        <v>0.72518987341772156</v>
      </c>
      <c r="I933" t="s">
        <v>21</v>
      </c>
      <c r="J933" t="s">
        <v>22</v>
      </c>
      <c r="K933">
        <v>1403931600</v>
      </c>
      <c r="L933">
        <v>1404104400</v>
      </c>
      <c r="M933" s="8">
        <f t="shared" si="42"/>
        <v>41818.208333333336</v>
      </c>
      <c r="N933" s="8">
        <f t="shared" si="43"/>
        <v>41820.208333333336</v>
      </c>
      <c r="O933" t="b">
        <v>0</v>
      </c>
      <c r="P933" t="b">
        <v>1</v>
      </c>
      <c r="Q933" t="s">
        <v>33</v>
      </c>
      <c r="R933" t="s">
        <v>2038</v>
      </c>
      <c r="S933" t="s">
        <v>2039</v>
      </c>
    </row>
    <row r="934" spans="1:19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4">
        <f t="shared" si="44"/>
        <v>2.1230434782608696</v>
      </c>
      <c r="I934" t="s">
        <v>21</v>
      </c>
      <c r="J934" t="s">
        <v>22</v>
      </c>
      <c r="K934">
        <v>1394514000</v>
      </c>
      <c r="L934">
        <v>1394773200</v>
      </c>
      <c r="M934" s="8">
        <f t="shared" si="42"/>
        <v>41709.208333333336</v>
      </c>
      <c r="N934" s="8">
        <f t="shared" si="43"/>
        <v>41712.208333333336</v>
      </c>
      <c r="O934" t="b">
        <v>0</v>
      </c>
      <c r="P934" t="b">
        <v>0</v>
      </c>
      <c r="Q934" t="s">
        <v>23</v>
      </c>
      <c r="R934" t="s">
        <v>2034</v>
      </c>
      <c r="S934" t="s">
        <v>2035</v>
      </c>
    </row>
    <row r="935" spans="1:19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4">
        <f t="shared" si="44"/>
        <v>2.3974657534246577</v>
      </c>
      <c r="I935" t="s">
        <v>21</v>
      </c>
      <c r="J935" t="s">
        <v>22</v>
      </c>
      <c r="K935">
        <v>1365397200</v>
      </c>
      <c r="L935">
        <v>1366520400</v>
      </c>
      <c r="M935" s="8">
        <f t="shared" si="42"/>
        <v>41372.208333333336</v>
      </c>
      <c r="N935" s="8">
        <f t="shared" si="43"/>
        <v>41385.208333333336</v>
      </c>
      <c r="O935" t="b">
        <v>0</v>
      </c>
      <c r="P935" t="b">
        <v>0</v>
      </c>
      <c r="Q935" t="s">
        <v>33</v>
      </c>
      <c r="R935" t="s">
        <v>2038</v>
      </c>
      <c r="S935" t="s">
        <v>2039</v>
      </c>
    </row>
    <row r="936" spans="1:19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4">
        <f t="shared" si="44"/>
        <v>1.8193548387096774</v>
      </c>
      <c r="I936" t="s">
        <v>21</v>
      </c>
      <c r="J936" t="s">
        <v>22</v>
      </c>
      <c r="K936">
        <v>1456120800</v>
      </c>
      <c r="L936">
        <v>1456639200</v>
      </c>
      <c r="M936" s="8">
        <f t="shared" si="42"/>
        <v>42422.25</v>
      </c>
      <c r="N936" s="8">
        <f t="shared" si="43"/>
        <v>42428.25</v>
      </c>
      <c r="O936" t="b">
        <v>0</v>
      </c>
      <c r="P936" t="b">
        <v>0</v>
      </c>
      <c r="Q936" t="s">
        <v>33</v>
      </c>
      <c r="R936" t="s">
        <v>2038</v>
      </c>
      <c r="S936" t="s">
        <v>2039</v>
      </c>
    </row>
    <row r="937" spans="1:19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4">
        <f t="shared" si="44"/>
        <v>1.6413114754098361</v>
      </c>
      <c r="I937" t="s">
        <v>21</v>
      </c>
      <c r="J937" t="s">
        <v>22</v>
      </c>
      <c r="K937">
        <v>1437714000</v>
      </c>
      <c r="L937">
        <v>1438318800</v>
      </c>
      <c r="M937" s="8">
        <f t="shared" si="42"/>
        <v>42209.208333333328</v>
      </c>
      <c r="N937" s="8">
        <f t="shared" si="43"/>
        <v>42216.208333333328</v>
      </c>
      <c r="O937" t="b">
        <v>0</v>
      </c>
      <c r="P937" t="b">
        <v>0</v>
      </c>
      <c r="Q937" t="s">
        <v>33</v>
      </c>
      <c r="R937" t="s">
        <v>2038</v>
      </c>
      <c r="S937" t="s">
        <v>2039</v>
      </c>
    </row>
    <row r="938" spans="1:19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4">
        <f t="shared" si="44"/>
        <v>1.6375968992248063E-2</v>
      </c>
      <c r="I938" t="s">
        <v>21</v>
      </c>
      <c r="J938" t="s">
        <v>22</v>
      </c>
      <c r="K938">
        <v>1563771600</v>
      </c>
      <c r="L938">
        <v>1564030800</v>
      </c>
      <c r="M938" s="8">
        <f t="shared" si="42"/>
        <v>43668.208333333328</v>
      </c>
      <c r="N938" s="8">
        <f t="shared" si="43"/>
        <v>43671.208333333328</v>
      </c>
      <c r="O938" t="b">
        <v>1</v>
      </c>
      <c r="P938" t="b">
        <v>0</v>
      </c>
      <c r="Q938" t="s">
        <v>33</v>
      </c>
      <c r="R938" t="s">
        <v>2038</v>
      </c>
      <c r="S938" t="s">
        <v>2039</v>
      </c>
    </row>
    <row r="939" spans="1:19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4">
        <f t="shared" si="44"/>
        <v>0.49643859649122807</v>
      </c>
      <c r="I939" t="s">
        <v>21</v>
      </c>
      <c r="J939" t="s">
        <v>22</v>
      </c>
      <c r="K939">
        <v>1448517600</v>
      </c>
      <c r="L939">
        <v>1449295200</v>
      </c>
      <c r="M939" s="8">
        <f t="shared" si="42"/>
        <v>42334.25</v>
      </c>
      <c r="N939" s="8">
        <f t="shared" si="43"/>
        <v>42343.25</v>
      </c>
      <c r="O939" t="b">
        <v>0</v>
      </c>
      <c r="P939" t="b">
        <v>0</v>
      </c>
      <c r="Q939" t="s">
        <v>42</v>
      </c>
      <c r="R939" t="s">
        <v>2040</v>
      </c>
      <c r="S939" t="s">
        <v>2041</v>
      </c>
    </row>
    <row r="940" spans="1:19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4">
        <f t="shared" si="44"/>
        <v>1.0970652173913042</v>
      </c>
      <c r="I940" t="s">
        <v>21</v>
      </c>
      <c r="J940" t="s">
        <v>22</v>
      </c>
      <c r="K940">
        <v>1528779600</v>
      </c>
      <c r="L940">
        <v>1531890000</v>
      </c>
      <c r="M940" s="8">
        <f t="shared" si="42"/>
        <v>43263.208333333328</v>
      </c>
      <c r="N940" s="8">
        <f t="shared" si="43"/>
        <v>43299.208333333328</v>
      </c>
      <c r="O940" t="b">
        <v>0</v>
      </c>
      <c r="P940" t="b">
        <v>1</v>
      </c>
      <c r="Q940" t="s">
        <v>119</v>
      </c>
      <c r="R940" t="s">
        <v>2046</v>
      </c>
      <c r="S940" t="s">
        <v>2052</v>
      </c>
    </row>
    <row r="941" spans="1:19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4">
        <f t="shared" si="44"/>
        <v>0.49217948717948717</v>
      </c>
      <c r="I941" t="s">
        <v>21</v>
      </c>
      <c r="J941" t="s">
        <v>22</v>
      </c>
      <c r="K941">
        <v>1304744400</v>
      </c>
      <c r="L941">
        <v>1306213200</v>
      </c>
      <c r="M941" s="8">
        <f t="shared" si="42"/>
        <v>40670.208333333336</v>
      </c>
      <c r="N941" s="8">
        <f t="shared" si="43"/>
        <v>40687.208333333336</v>
      </c>
      <c r="O941" t="b">
        <v>0</v>
      </c>
      <c r="P941" t="b">
        <v>1</v>
      </c>
      <c r="Q941" t="s">
        <v>89</v>
      </c>
      <c r="R941" t="s">
        <v>2049</v>
      </c>
      <c r="S941" t="s">
        <v>2050</v>
      </c>
    </row>
    <row r="942" spans="1:19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4">
        <f t="shared" si="44"/>
        <v>0.62232323232323228</v>
      </c>
      <c r="I942" t="s">
        <v>15</v>
      </c>
      <c r="J942" t="s">
        <v>16</v>
      </c>
      <c r="K942">
        <v>1354341600</v>
      </c>
      <c r="L942">
        <v>1356242400</v>
      </c>
      <c r="M942" s="8">
        <f t="shared" si="42"/>
        <v>41244.25</v>
      </c>
      <c r="N942" s="8">
        <f t="shared" si="43"/>
        <v>41266.25</v>
      </c>
      <c r="O942" t="b">
        <v>0</v>
      </c>
      <c r="P942" t="b">
        <v>0</v>
      </c>
      <c r="Q942" t="s">
        <v>28</v>
      </c>
      <c r="R942" t="s">
        <v>2036</v>
      </c>
      <c r="S942" t="s">
        <v>2037</v>
      </c>
    </row>
    <row r="943" spans="1:19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4">
        <f t="shared" si="44"/>
        <v>0.1305813953488372</v>
      </c>
      <c r="I943" t="s">
        <v>21</v>
      </c>
      <c r="J943" t="s">
        <v>22</v>
      </c>
      <c r="K943">
        <v>1294552800</v>
      </c>
      <c r="L943">
        <v>1297576800</v>
      </c>
      <c r="M943" s="8">
        <f t="shared" si="42"/>
        <v>40552.25</v>
      </c>
      <c r="N943" s="8">
        <f t="shared" si="43"/>
        <v>40587.25</v>
      </c>
      <c r="O943" t="b">
        <v>1</v>
      </c>
      <c r="P943" t="b">
        <v>0</v>
      </c>
      <c r="Q943" t="s">
        <v>33</v>
      </c>
      <c r="R943" t="s">
        <v>2038</v>
      </c>
      <c r="S943" t="s">
        <v>2039</v>
      </c>
    </row>
    <row r="944" spans="1:19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4">
        <f t="shared" si="44"/>
        <v>0.64635416666666667</v>
      </c>
      <c r="I944" t="s">
        <v>26</v>
      </c>
      <c r="J944" t="s">
        <v>27</v>
      </c>
      <c r="K944">
        <v>1295935200</v>
      </c>
      <c r="L944">
        <v>1296194400</v>
      </c>
      <c r="M944" s="8">
        <f t="shared" si="42"/>
        <v>40568.25</v>
      </c>
      <c r="N944" s="8">
        <f t="shared" si="43"/>
        <v>40571.25</v>
      </c>
      <c r="O944" t="b">
        <v>0</v>
      </c>
      <c r="P944" t="b">
        <v>0</v>
      </c>
      <c r="Q944" t="s">
        <v>33</v>
      </c>
      <c r="R944" t="s">
        <v>2038</v>
      </c>
      <c r="S944" t="s">
        <v>2039</v>
      </c>
    </row>
    <row r="945" spans="1:19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4">
        <f t="shared" si="44"/>
        <v>1.5958666666666668</v>
      </c>
      <c r="I945" t="s">
        <v>21</v>
      </c>
      <c r="J945" t="s">
        <v>22</v>
      </c>
      <c r="K945">
        <v>1411534800</v>
      </c>
      <c r="L945">
        <v>1414558800</v>
      </c>
      <c r="M945" s="8">
        <f t="shared" si="42"/>
        <v>41906.208333333336</v>
      </c>
      <c r="N945" s="8">
        <f t="shared" si="43"/>
        <v>41941.208333333336</v>
      </c>
      <c r="O945" t="b">
        <v>0</v>
      </c>
      <c r="P945" t="b">
        <v>0</v>
      </c>
      <c r="Q945" t="s">
        <v>17</v>
      </c>
      <c r="R945" t="s">
        <v>2032</v>
      </c>
      <c r="S945" t="s">
        <v>2033</v>
      </c>
    </row>
    <row r="946" spans="1:19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4">
        <f t="shared" si="44"/>
        <v>0.81420000000000003</v>
      </c>
      <c r="I946" t="s">
        <v>26</v>
      </c>
      <c r="J946" t="s">
        <v>27</v>
      </c>
      <c r="K946">
        <v>1486706400</v>
      </c>
      <c r="L946">
        <v>1488348000</v>
      </c>
      <c r="M946" s="8">
        <f t="shared" si="42"/>
        <v>42776.25</v>
      </c>
      <c r="N946" s="8">
        <f t="shared" si="43"/>
        <v>42795.25</v>
      </c>
      <c r="O946" t="b">
        <v>0</v>
      </c>
      <c r="P946" t="b">
        <v>0</v>
      </c>
      <c r="Q946" t="s">
        <v>122</v>
      </c>
      <c r="R946" t="s">
        <v>2053</v>
      </c>
      <c r="S946" t="s">
        <v>2054</v>
      </c>
    </row>
    <row r="947" spans="1:19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4">
        <f t="shared" si="44"/>
        <v>0.32444767441860467</v>
      </c>
      <c r="I947" t="s">
        <v>21</v>
      </c>
      <c r="J947" t="s">
        <v>22</v>
      </c>
      <c r="K947">
        <v>1333602000</v>
      </c>
      <c r="L947">
        <v>1334898000</v>
      </c>
      <c r="M947" s="8">
        <f t="shared" si="42"/>
        <v>41004.208333333336</v>
      </c>
      <c r="N947" s="8">
        <f t="shared" si="43"/>
        <v>41019.208333333336</v>
      </c>
      <c r="O947" t="b">
        <v>1</v>
      </c>
      <c r="P947" t="b">
        <v>0</v>
      </c>
      <c r="Q947" t="s">
        <v>122</v>
      </c>
      <c r="R947" t="s">
        <v>2053</v>
      </c>
      <c r="S947" t="s">
        <v>2054</v>
      </c>
    </row>
    <row r="948" spans="1:19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4">
        <f t="shared" si="44"/>
        <v>9.9141184124918666E-2</v>
      </c>
      <c r="I948" t="s">
        <v>21</v>
      </c>
      <c r="J948" t="s">
        <v>22</v>
      </c>
      <c r="K948">
        <v>1308200400</v>
      </c>
      <c r="L948">
        <v>1308373200</v>
      </c>
      <c r="M948" s="8">
        <f t="shared" si="42"/>
        <v>40710.208333333336</v>
      </c>
      <c r="N948" s="8">
        <f t="shared" si="43"/>
        <v>40712.208333333336</v>
      </c>
      <c r="O948" t="b">
        <v>0</v>
      </c>
      <c r="P948" t="b">
        <v>0</v>
      </c>
      <c r="Q948" t="s">
        <v>33</v>
      </c>
      <c r="R948" t="s">
        <v>2038</v>
      </c>
      <c r="S948" t="s">
        <v>2039</v>
      </c>
    </row>
    <row r="949" spans="1:19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4">
        <f t="shared" si="44"/>
        <v>0.26694444444444443</v>
      </c>
      <c r="I949" t="s">
        <v>21</v>
      </c>
      <c r="J949" t="s">
        <v>22</v>
      </c>
      <c r="K949">
        <v>1411707600</v>
      </c>
      <c r="L949">
        <v>1412312400</v>
      </c>
      <c r="M949" s="8">
        <f t="shared" si="42"/>
        <v>41908.208333333336</v>
      </c>
      <c r="N949" s="8">
        <f t="shared" si="43"/>
        <v>41915.208333333336</v>
      </c>
      <c r="O949" t="b">
        <v>0</v>
      </c>
      <c r="P949" t="b">
        <v>0</v>
      </c>
      <c r="Q949" t="s">
        <v>33</v>
      </c>
      <c r="R949" t="s">
        <v>2038</v>
      </c>
      <c r="S949" t="s">
        <v>2039</v>
      </c>
    </row>
    <row r="950" spans="1:19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4">
        <f t="shared" si="44"/>
        <v>0.62957446808510642</v>
      </c>
      <c r="I950" t="s">
        <v>21</v>
      </c>
      <c r="J950" t="s">
        <v>22</v>
      </c>
      <c r="K950">
        <v>1418364000</v>
      </c>
      <c r="L950">
        <v>1419228000</v>
      </c>
      <c r="M950" s="8">
        <f t="shared" si="42"/>
        <v>41985.25</v>
      </c>
      <c r="N950" s="8">
        <f t="shared" si="43"/>
        <v>41995.25</v>
      </c>
      <c r="O950" t="b">
        <v>1</v>
      </c>
      <c r="P950" t="b">
        <v>1</v>
      </c>
      <c r="Q950" t="s">
        <v>42</v>
      </c>
      <c r="R950" t="s">
        <v>2040</v>
      </c>
      <c r="S950" t="s">
        <v>2041</v>
      </c>
    </row>
    <row r="951" spans="1:19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4">
        <f t="shared" si="44"/>
        <v>1.6135593220338984</v>
      </c>
      <c r="I951" t="s">
        <v>21</v>
      </c>
      <c r="J951" t="s">
        <v>22</v>
      </c>
      <c r="K951">
        <v>1429333200</v>
      </c>
      <c r="L951">
        <v>1430974800</v>
      </c>
      <c r="M951" s="8">
        <f t="shared" si="42"/>
        <v>42112.208333333328</v>
      </c>
      <c r="N951" s="8">
        <f t="shared" si="43"/>
        <v>42131.208333333328</v>
      </c>
      <c r="O951" t="b">
        <v>0</v>
      </c>
      <c r="P951" t="b">
        <v>0</v>
      </c>
      <c r="Q951" t="s">
        <v>28</v>
      </c>
      <c r="R951" t="s">
        <v>2036</v>
      </c>
      <c r="S951" t="s">
        <v>2037</v>
      </c>
    </row>
    <row r="952" spans="1:19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4">
        <f t="shared" si="44"/>
        <v>0.05</v>
      </c>
      <c r="I952" t="s">
        <v>21</v>
      </c>
      <c r="J952" t="s">
        <v>22</v>
      </c>
      <c r="K952">
        <v>1555390800</v>
      </c>
      <c r="L952">
        <v>1555822800</v>
      </c>
      <c r="M952" s="8">
        <f t="shared" si="42"/>
        <v>43571.208333333328</v>
      </c>
      <c r="N952" s="8">
        <f t="shared" si="43"/>
        <v>43576.208333333328</v>
      </c>
      <c r="O952" t="b">
        <v>0</v>
      </c>
      <c r="P952" t="b">
        <v>1</v>
      </c>
      <c r="Q952" t="s">
        <v>33</v>
      </c>
      <c r="R952" t="s">
        <v>2038</v>
      </c>
      <c r="S952" t="s">
        <v>2039</v>
      </c>
    </row>
    <row r="953" spans="1:19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4">
        <f t="shared" si="44"/>
        <v>10.969379310344827</v>
      </c>
      <c r="I953" t="s">
        <v>21</v>
      </c>
      <c r="J953" t="s">
        <v>22</v>
      </c>
      <c r="K953">
        <v>1482732000</v>
      </c>
      <c r="L953">
        <v>1482818400</v>
      </c>
      <c r="M953" s="8">
        <f t="shared" si="42"/>
        <v>42730.25</v>
      </c>
      <c r="N953" s="8">
        <f t="shared" si="43"/>
        <v>42731.25</v>
      </c>
      <c r="O953" t="b">
        <v>0</v>
      </c>
      <c r="P953" t="b">
        <v>1</v>
      </c>
      <c r="Q953" t="s">
        <v>23</v>
      </c>
      <c r="R953" t="s">
        <v>2034</v>
      </c>
      <c r="S953" t="s">
        <v>2035</v>
      </c>
    </row>
    <row r="954" spans="1:19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4">
        <f t="shared" si="44"/>
        <v>0.70094158075601376</v>
      </c>
      <c r="I954" t="s">
        <v>21</v>
      </c>
      <c r="J954" t="s">
        <v>22</v>
      </c>
      <c r="K954">
        <v>1470718800</v>
      </c>
      <c r="L954">
        <v>1471928400</v>
      </c>
      <c r="M954" s="8">
        <f t="shared" si="42"/>
        <v>42591.208333333328</v>
      </c>
      <c r="N954" s="8">
        <f t="shared" si="43"/>
        <v>42605.208333333328</v>
      </c>
      <c r="O954" t="b">
        <v>0</v>
      </c>
      <c r="P954" t="b">
        <v>0</v>
      </c>
      <c r="Q954" t="s">
        <v>42</v>
      </c>
      <c r="R954" t="s">
        <v>2040</v>
      </c>
      <c r="S954" t="s">
        <v>2041</v>
      </c>
    </row>
    <row r="955" spans="1:19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4">
        <f t="shared" si="44"/>
        <v>0.6</v>
      </c>
      <c r="I955" t="s">
        <v>21</v>
      </c>
      <c r="J955" t="s">
        <v>22</v>
      </c>
      <c r="K955">
        <v>1450591200</v>
      </c>
      <c r="L955">
        <v>1453701600</v>
      </c>
      <c r="M955" s="8">
        <f t="shared" si="42"/>
        <v>42358.25</v>
      </c>
      <c r="N955" s="8">
        <f t="shared" si="43"/>
        <v>42394.25</v>
      </c>
      <c r="O955" t="b">
        <v>0</v>
      </c>
      <c r="P955" t="b">
        <v>1</v>
      </c>
      <c r="Q955" t="s">
        <v>474</v>
      </c>
      <c r="R955" t="s">
        <v>2040</v>
      </c>
      <c r="S955" t="s">
        <v>2062</v>
      </c>
    </row>
    <row r="956" spans="1:19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4">
        <f t="shared" si="44"/>
        <v>3.6709859154929578</v>
      </c>
      <c r="I956" t="s">
        <v>26</v>
      </c>
      <c r="J956" t="s">
        <v>27</v>
      </c>
      <c r="K956">
        <v>1348290000</v>
      </c>
      <c r="L956">
        <v>1350363600</v>
      </c>
      <c r="M956" s="8">
        <f t="shared" si="42"/>
        <v>41174.208333333336</v>
      </c>
      <c r="N956" s="8">
        <f t="shared" si="43"/>
        <v>41198.208333333336</v>
      </c>
      <c r="O956" t="b">
        <v>0</v>
      </c>
      <c r="P956" t="b">
        <v>0</v>
      </c>
      <c r="Q956" t="s">
        <v>28</v>
      </c>
      <c r="R956" t="s">
        <v>2036</v>
      </c>
      <c r="S956" t="s">
        <v>2037</v>
      </c>
    </row>
    <row r="957" spans="1:19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4">
        <f t="shared" si="44"/>
        <v>11.09</v>
      </c>
      <c r="I957" t="s">
        <v>21</v>
      </c>
      <c r="J957" t="s">
        <v>22</v>
      </c>
      <c r="K957">
        <v>1353823200</v>
      </c>
      <c r="L957">
        <v>1353996000</v>
      </c>
      <c r="M957" s="8">
        <f t="shared" si="42"/>
        <v>41238.25</v>
      </c>
      <c r="N957" s="8">
        <f t="shared" si="43"/>
        <v>41240.25</v>
      </c>
      <c r="O957" t="b">
        <v>0</v>
      </c>
      <c r="P957" t="b">
        <v>0</v>
      </c>
      <c r="Q957" t="s">
        <v>33</v>
      </c>
      <c r="R957" t="s">
        <v>2038</v>
      </c>
      <c r="S957" t="s">
        <v>2039</v>
      </c>
    </row>
    <row r="958" spans="1:19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4">
        <f t="shared" si="44"/>
        <v>0.19028784648187633</v>
      </c>
      <c r="I958" t="s">
        <v>21</v>
      </c>
      <c r="J958" t="s">
        <v>22</v>
      </c>
      <c r="K958">
        <v>1450764000</v>
      </c>
      <c r="L958">
        <v>1451109600</v>
      </c>
      <c r="M958" s="8">
        <f t="shared" si="42"/>
        <v>42360.25</v>
      </c>
      <c r="N958" s="8">
        <f t="shared" si="43"/>
        <v>42364.25</v>
      </c>
      <c r="O958" t="b">
        <v>0</v>
      </c>
      <c r="P958" t="b">
        <v>0</v>
      </c>
      <c r="Q958" t="s">
        <v>474</v>
      </c>
      <c r="R958" t="s">
        <v>2040</v>
      </c>
      <c r="S958" t="s">
        <v>2062</v>
      </c>
    </row>
    <row r="959" spans="1:19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4">
        <f t="shared" si="44"/>
        <v>1.2687755102040816</v>
      </c>
      <c r="I959" t="s">
        <v>21</v>
      </c>
      <c r="J959" t="s">
        <v>22</v>
      </c>
      <c r="K959">
        <v>1329372000</v>
      </c>
      <c r="L959">
        <v>1329631200</v>
      </c>
      <c r="M959" s="8">
        <f t="shared" si="42"/>
        <v>40955.25</v>
      </c>
      <c r="N959" s="8">
        <f t="shared" si="43"/>
        <v>40958.25</v>
      </c>
      <c r="O959" t="b">
        <v>0</v>
      </c>
      <c r="P959" t="b">
        <v>0</v>
      </c>
      <c r="Q959" t="s">
        <v>33</v>
      </c>
      <c r="R959" t="s">
        <v>2038</v>
      </c>
      <c r="S959" t="s">
        <v>2039</v>
      </c>
    </row>
    <row r="960" spans="1:19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4">
        <f t="shared" si="44"/>
        <v>7.3463636363636367</v>
      </c>
      <c r="I960" t="s">
        <v>21</v>
      </c>
      <c r="J960" t="s">
        <v>22</v>
      </c>
      <c r="K960">
        <v>1277096400</v>
      </c>
      <c r="L960">
        <v>1278997200</v>
      </c>
      <c r="M960" s="8">
        <f t="shared" si="42"/>
        <v>40350.208333333336</v>
      </c>
      <c r="N960" s="8">
        <f t="shared" si="43"/>
        <v>40372.208333333336</v>
      </c>
      <c r="O960" t="b">
        <v>0</v>
      </c>
      <c r="P960" t="b">
        <v>0</v>
      </c>
      <c r="Q960" t="s">
        <v>71</v>
      </c>
      <c r="R960" t="s">
        <v>2040</v>
      </c>
      <c r="S960" t="s">
        <v>2048</v>
      </c>
    </row>
    <row r="961" spans="1:19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4">
        <f t="shared" si="44"/>
        <v>4.5731034482758622E-2</v>
      </c>
      <c r="I961" t="s">
        <v>21</v>
      </c>
      <c r="J961" t="s">
        <v>22</v>
      </c>
      <c r="K961">
        <v>1277701200</v>
      </c>
      <c r="L961">
        <v>1280120400</v>
      </c>
      <c r="M961" s="8">
        <f t="shared" si="42"/>
        <v>40357.208333333336</v>
      </c>
      <c r="N961" s="8">
        <f t="shared" si="43"/>
        <v>40385.208333333336</v>
      </c>
      <c r="O961" t="b">
        <v>0</v>
      </c>
      <c r="P961" t="b">
        <v>0</v>
      </c>
      <c r="Q961" t="s">
        <v>206</v>
      </c>
      <c r="R961" t="s">
        <v>2046</v>
      </c>
      <c r="S961" t="s">
        <v>2058</v>
      </c>
    </row>
    <row r="962" spans="1:19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4">
        <f t="shared" si="44"/>
        <v>0.85054545454545449</v>
      </c>
      <c r="I962" t="s">
        <v>21</v>
      </c>
      <c r="J962" t="s">
        <v>22</v>
      </c>
      <c r="K962">
        <v>1454911200</v>
      </c>
      <c r="L962">
        <v>1458104400</v>
      </c>
      <c r="M962" s="8">
        <f t="shared" ref="M962:M1001" si="45">(((K962/60)/60)/24)+DATE(1970,1,1)</f>
        <v>42408.25</v>
      </c>
      <c r="N962" s="8">
        <f t="shared" ref="N962:N1001" si="46">(((L962/60)/60)/24)+DATE(1970,1,1)</f>
        <v>42445.208333333328</v>
      </c>
      <c r="O962" t="b">
        <v>0</v>
      </c>
      <c r="P962" t="b">
        <v>0</v>
      </c>
      <c r="Q962" t="s">
        <v>28</v>
      </c>
      <c r="R962" t="s">
        <v>2036</v>
      </c>
      <c r="S962" t="s">
        <v>2037</v>
      </c>
    </row>
    <row r="963" spans="1:19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4">
        <f t="shared" ref="H963:H1001" si="47">E963/D963</f>
        <v>1.1929824561403508</v>
      </c>
      <c r="I963" t="s">
        <v>21</v>
      </c>
      <c r="J963" t="s">
        <v>22</v>
      </c>
      <c r="K963">
        <v>1297922400</v>
      </c>
      <c r="L963">
        <v>1298268000</v>
      </c>
      <c r="M963" s="8">
        <f t="shared" si="45"/>
        <v>40591.25</v>
      </c>
      <c r="N963" s="8">
        <f t="shared" si="46"/>
        <v>40595.25</v>
      </c>
      <c r="O963" t="b">
        <v>0</v>
      </c>
      <c r="P963" t="b">
        <v>0</v>
      </c>
      <c r="Q963" t="s">
        <v>206</v>
      </c>
      <c r="R963" t="s">
        <v>2046</v>
      </c>
      <c r="S963" t="s">
        <v>2058</v>
      </c>
    </row>
    <row r="964" spans="1:19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4">
        <f t="shared" si="47"/>
        <v>2.9602777777777778</v>
      </c>
      <c r="I964" t="s">
        <v>21</v>
      </c>
      <c r="J964" t="s">
        <v>22</v>
      </c>
      <c r="K964">
        <v>1384408800</v>
      </c>
      <c r="L964">
        <v>1386223200</v>
      </c>
      <c r="M964" s="8">
        <f t="shared" si="45"/>
        <v>41592.25</v>
      </c>
      <c r="N964" s="8">
        <f t="shared" si="46"/>
        <v>41613.25</v>
      </c>
      <c r="O964" t="b">
        <v>0</v>
      </c>
      <c r="P964" t="b">
        <v>0</v>
      </c>
      <c r="Q964" t="s">
        <v>17</v>
      </c>
      <c r="R964" t="s">
        <v>2032</v>
      </c>
      <c r="S964" t="s">
        <v>2033</v>
      </c>
    </row>
    <row r="965" spans="1:19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4">
        <f t="shared" si="47"/>
        <v>0.84694915254237291</v>
      </c>
      <c r="I965" t="s">
        <v>107</v>
      </c>
      <c r="J965" t="s">
        <v>108</v>
      </c>
      <c r="K965">
        <v>1299304800</v>
      </c>
      <c r="L965">
        <v>1299823200</v>
      </c>
      <c r="M965" s="8">
        <f t="shared" si="45"/>
        <v>40607.25</v>
      </c>
      <c r="N965" s="8">
        <f t="shared" si="46"/>
        <v>40613.25</v>
      </c>
      <c r="O965" t="b">
        <v>0</v>
      </c>
      <c r="P965" t="b">
        <v>1</v>
      </c>
      <c r="Q965" t="s">
        <v>122</v>
      </c>
      <c r="R965" t="s">
        <v>2053</v>
      </c>
      <c r="S965" t="s">
        <v>2054</v>
      </c>
    </row>
    <row r="966" spans="1:19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4">
        <f t="shared" si="47"/>
        <v>3.5578378378378379</v>
      </c>
      <c r="I966" t="s">
        <v>21</v>
      </c>
      <c r="J966" t="s">
        <v>22</v>
      </c>
      <c r="K966">
        <v>1431320400</v>
      </c>
      <c r="L966">
        <v>1431752400</v>
      </c>
      <c r="M966" s="8">
        <f t="shared" si="45"/>
        <v>42135.208333333328</v>
      </c>
      <c r="N966" s="8">
        <f t="shared" si="46"/>
        <v>42140.208333333328</v>
      </c>
      <c r="O966" t="b">
        <v>0</v>
      </c>
      <c r="P966" t="b">
        <v>0</v>
      </c>
      <c r="Q966" t="s">
        <v>33</v>
      </c>
      <c r="R966" t="s">
        <v>2038</v>
      </c>
      <c r="S966" t="s">
        <v>2039</v>
      </c>
    </row>
    <row r="967" spans="1:19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4">
        <f t="shared" si="47"/>
        <v>3.8640909090909092</v>
      </c>
      <c r="I967" t="s">
        <v>40</v>
      </c>
      <c r="J967" t="s">
        <v>41</v>
      </c>
      <c r="K967">
        <v>1264399200</v>
      </c>
      <c r="L967">
        <v>1267855200</v>
      </c>
      <c r="M967" s="8">
        <f t="shared" si="45"/>
        <v>40203.25</v>
      </c>
      <c r="N967" s="8">
        <f t="shared" si="46"/>
        <v>40243.25</v>
      </c>
      <c r="O967" t="b">
        <v>0</v>
      </c>
      <c r="P967" t="b">
        <v>0</v>
      </c>
      <c r="Q967" t="s">
        <v>23</v>
      </c>
      <c r="R967" t="s">
        <v>2034</v>
      </c>
      <c r="S967" t="s">
        <v>2035</v>
      </c>
    </row>
    <row r="968" spans="1:19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4">
        <f t="shared" si="47"/>
        <v>7.9223529411764702</v>
      </c>
      <c r="I968" t="s">
        <v>21</v>
      </c>
      <c r="J968" t="s">
        <v>22</v>
      </c>
      <c r="K968">
        <v>1497502800</v>
      </c>
      <c r="L968">
        <v>1497675600</v>
      </c>
      <c r="M968" s="8">
        <f t="shared" si="45"/>
        <v>42901.208333333328</v>
      </c>
      <c r="N968" s="8">
        <f t="shared" si="46"/>
        <v>42903.208333333328</v>
      </c>
      <c r="O968" t="b">
        <v>0</v>
      </c>
      <c r="P968" t="b">
        <v>0</v>
      </c>
      <c r="Q968" t="s">
        <v>33</v>
      </c>
      <c r="R968" t="s">
        <v>2038</v>
      </c>
      <c r="S968" t="s">
        <v>2039</v>
      </c>
    </row>
    <row r="969" spans="1:19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4">
        <f t="shared" si="47"/>
        <v>1.3703393665158372</v>
      </c>
      <c r="I969" t="s">
        <v>21</v>
      </c>
      <c r="J969" t="s">
        <v>22</v>
      </c>
      <c r="K969">
        <v>1333688400</v>
      </c>
      <c r="L969">
        <v>1336885200</v>
      </c>
      <c r="M969" s="8">
        <f t="shared" si="45"/>
        <v>41005.208333333336</v>
      </c>
      <c r="N969" s="8">
        <f t="shared" si="46"/>
        <v>41042.208333333336</v>
      </c>
      <c r="O969" t="b">
        <v>0</v>
      </c>
      <c r="P969" t="b">
        <v>0</v>
      </c>
      <c r="Q969" t="s">
        <v>319</v>
      </c>
      <c r="R969" t="s">
        <v>2034</v>
      </c>
      <c r="S969" t="s">
        <v>2061</v>
      </c>
    </row>
    <row r="970" spans="1:19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4">
        <f t="shared" si="47"/>
        <v>3.3820833333333336</v>
      </c>
      <c r="I970" t="s">
        <v>21</v>
      </c>
      <c r="J970" t="s">
        <v>22</v>
      </c>
      <c r="K970">
        <v>1293861600</v>
      </c>
      <c r="L970">
        <v>1295157600</v>
      </c>
      <c r="M970" s="8">
        <f t="shared" si="45"/>
        <v>40544.25</v>
      </c>
      <c r="N970" s="8">
        <f t="shared" si="46"/>
        <v>40559.25</v>
      </c>
      <c r="O970" t="b">
        <v>0</v>
      </c>
      <c r="P970" t="b">
        <v>0</v>
      </c>
      <c r="Q970" t="s">
        <v>17</v>
      </c>
      <c r="R970" t="s">
        <v>2032</v>
      </c>
      <c r="S970" t="s">
        <v>2033</v>
      </c>
    </row>
    <row r="971" spans="1:19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4">
        <f t="shared" si="47"/>
        <v>1.0822784810126582</v>
      </c>
      <c r="I971" t="s">
        <v>21</v>
      </c>
      <c r="J971" t="s">
        <v>22</v>
      </c>
      <c r="K971">
        <v>1576994400</v>
      </c>
      <c r="L971">
        <v>1577599200</v>
      </c>
      <c r="M971" s="8">
        <f t="shared" si="45"/>
        <v>43821.25</v>
      </c>
      <c r="N971" s="8">
        <f t="shared" si="46"/>
        <v>43828.25</v>
      </c>
      <c r="O971" t="b">
        <v>0</v>
      </c>
      <c r="P971" t="b">
        <v>0</v>
      </c>
      <c r="Q971" t="s">
        <v>33</v>
      </c>
      <c r="R971" t="s">
        <v>2038</v>
      </c>
      <c r="S971" t="s">
        <v>2039</v>
      </c>
    </row>
    <row r="972" spans="1:19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4">
        <f t="shared" si="47"/>
        <v>0.60757639620653314</v>
      </c>
      <c r="I972" t="s">
        <v>21</v>
      </c>
      <c r="J972" t="s">
        <v>22</v>
      </c>
      <c r="K972">
        <v>1304917200</v>
      </c>
      <c r="L972">
        <v>1305003600</v>
      </c>
      <c r="M972" s="8">
        <f t="shared" si="45"/>
        <v>40672.208333333336</v>
      </c>
      <c r="N972" s="8">
        <f t="shared" si="46"/>
        <v>40673.208333333336</v>
      </c>
      <c r="O972" t="b">
        <v>0</v>
      </c>
      <c r="P972" t="b">
        <v>0</v>
      </c>
      <c r="Q972" t="s">
        <v>33</v>
      </c>
      <c r="R972" t="s">
        <v>2038</v>
      </c>
      <c r="S972" t="s">
        <v>2039</v>
      </c>
    </row>
    <row r="973" spans="1:19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4">
        <f t="shared" si="47"/>
        <v>0.27725490196078434</v>
      </c>
      <c r="I973" t="s">
        <v>21</v>
      </c>
      <c r="J973" t="s">
        <v>22</v>
      </c>
      <c r="K973">
        <v>1381208400</v>
      </c>
      <c r="L973">
        <v>1381726800</v>
      </c>
      <c r="M973" s="8">
        <f t="shared" si="45"/>
        <v>41555.208333333336</v>
      </c>
      <c r="N973" s="8">
        <f t="shared" si="46"/>
        <v>41561.208333333336</v>
      </c>
      <c r="O973" t="b">
        <v>0</v>
      </c>
      <c r="P973" t="b">
        <v>0</v>
      </c>
      <c r="Q973" t="s">
        <v>269</v>
      </c>
      <c r="R973" t="s">
        <v>2040</v>
      </c>
      <c r="S973" t="s">
        <v>2059</v>
      </c>
    </row>
    <row r="974" spans="1:19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4">
        <f t="shared" si="47"/>
        <v>2.283934426229508</v>
      </c>
      <c r="I974" t="s">
        <v>21</v>
      </c>
      <c r="J974" t="s">
        <v>22</v>
      </c>
      <c r="K974">
        <v>1401685200</v>
      </c>
      <c r="L974">
        <v>1402462800</v>
      </c>
      <c r="M974" s="8">
        <f t="shared" si="45"/>
        <v>41792.208333333336</v>
      </c>
      <c r="N974" s="8">
        <f t="shared" si="46"/>
        <v>41801.208333333336</v>
      </c>
      <c r="O974" t="b">
        <v>0</v>
      </c>
      <c r="P974" t="b">
        <v>1</v>
      </c>
      <c r="Q974" t="s">
        <v>28</v>
      </c>
      <c r="R974" t="s">
        <v>2036</v>
      </c>
      <c r="S974" t="s">
        <v>2037</v>
      </c>
    </row>
    <row r="975" spans="1:19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4">
        <f t="shared" si="47"/>
        <v>0.21615194054500414</v>
      </c>
      <c r="I975" t="s">
        <v>21</v>
      </c>
      <c r="J975" t="s">
        <v>22</v>
      </c>
      <c r="K975">
        <v>1291960800</v>
      </c>
      <c r="L975">
        <v>1292133600</v>
      </c>
      <c r="M975" s="8">
        <f t="shared" si="45"/>
        <v>40522.25</v>
      </c>
      <c r="N975" s="8">
        <f t="shared" si="46"/>
        <v>40524.25</v>
      </c>
      <c r="O975" t="b">
        <v>0</v>
      </c>
      <c r="P975" t="b">
        <v>1</v>
      </c>
      <c r="Q975" t="s">
        <v>33</v>
      </c>
      <c r="R975" t="s">
        <v>2038</v>
      </c>
      <c r="S975" t="s">
        <v>2039</v>
      </c>
    </row>
    <row r="976" spans="1:19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4">
        <f t="shared" si="47"/>
        <v>3.73875</v>
      </c>
      <c r="I976" t="s">
        <v>21</v>
      </c>
      <c r="J976" t="s">
        <v>22</v>
      </c>
      <c r="K976">
        <v>1368853200</v>
      </c>
      <c r="L976">
        <v>1368939600</v>
      </c>
      <c r="M976" s="8">
        <f t="shared" si="45"/>
        <v>41412.208333333336</v>
      </c>
      <c r="N976" s="8">
        <f t="shared" si="46"/>
        <v>41413.208333333336</v>
      </c>
      <c r="O976" t="b">
        <v>0</v>
      </c>
      <c r="P976" t="b">
        <v>0</v>
      </c>
      <c r="Q976" t="s">
        <v>60</v>
      </c>
      <c r="R976" t="s">
        <v>2034</v>
      </c>
      <c r="S976" t="s">
        <v>2044</v>
      </c>
    </row>
    <row r="977" spans="1:19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4">
        <f t="shared" si="47"/>
        <v>1.5492592592592593</v>
      </c>
      <c r="I977" t="s">
        <v>21</v>
      </c>
      <c r="J977" t="s">
        <v>22</v>
      </c>
      <c r="K977">
        <v>1448776800</v>
      </c>
      <c r="L977">
        <v>1452146400</v>
      </c>
      <c r="M977" s="8">
        <f t="shared" si="45"/>
        <v>42337.25</v>
      </c>
      <c r="N977" s="8">
        <f t="shared" si="46"/>
        <v>42376.25</v>
      </c>
      <c r="O977" t="b">
        <v>0</v>
      </c>
      <c r="P977" t="b">
        <v>1</v>
      </c>
      <c r="Q977" t="s">
        <v>33</v>
      </c>
      <c r="R977" t="s">
        <v>2038</v>
      </c>
      <c r="S977" t="s">
        <v>2039</v>
      </c>
    </row>
    <row r="978" spans="1:19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4">
        <f t="shared" si="47"/>
        <v>3.2214999999999998</v>
      </c>
      <c r="I978" t="s">
        <v>21</v>
      </c>
      <c r="J978" t="s">
        <v>22</v>
      </c>
      <c r="K978">
        <v>1296194400</v>
      </c>
      <c r="L978">
        <v>1296712800</v>
      </c>
      <c r="M978" s="8">
        <f t="shared" si="45"/>
        <v>40571.25</v>
      </c>
      <c r="N978" s="8">
        <f t="shared" si="46"/>
        <v>40577.25</v>
      </c>
      <c r="O978" t="b">
        <v>0</v>
      </c>
      <c r="P978" t="b">
        <v>1</v>
      </c>
      <c r="Q978" t="s">
        <v>33</v>
      </c>
      <c r="R978" t="s">
        <v>2038</v>
      </c>
      <c r="S978" t="s">
        <v>2039</v>
      </c>
    </row>
    <row r="979" spans="1:19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4">
        <f t="shared" si="47"/>
        <v>0.73957142857142855</v>
      </c>
      <c r="I979" t="s">
        <v>21</v>
      </c>
      <c r="J979" t="s">
        <v>22</v>
      </c>
      <c r="K979">
        <v>1517983200</v>
      </c>
      <c r="L979">
        <v>1520748000</v>
      </c>
      <c r="M979" s="8">
        <f t="shared" si="45"/>
        <v>43138.25</v>
      </c>
      <c r="N979" s="8">
        <f t="shared" si="46"/>
        <v>43170.25</v>
      </c>
      <c r="O979" t="b">
        <v>0</v>
      </c>
      <c r="P979" t="b">
        <v>0</v>
      </c>
      <c r="Q979" t="s">
        <v>17</v>
      </c>
      <c r="R979" t="s">
        <v>2032</v>
      </c>
      <c r="S979" t="s">
        <v>2033</v>
      </c>
    </row>
    <row r="980" spans="1:19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4">
        <f t="shared" si="47"/>
        <v>8.641</v>
      </c>
      <c r="I980" t="s">
        <v>21</v>
      </c>
      <c r="J980" t="s">
        <v>22</v>
      </c>
      <c r="K980">
        <v>1478930400</v>
      </c>
      <c r="L980">
        <v>1480831200</v>
      </c>
      <c r="M980" s="8">
        <f t="shared" si="45"/>
        <v>42686.25</v>
      </c>
      <c r="N980" s="8">
        <f t="shared" si="46"/>
        <v>42708.25</v>
      </c>
      <c r="O980" t="b">
        <v>0</v>
      </c>
      <c r="P980" t="b">
        <v>0</v>
      </c>
      <c r="Q980" t="s">
        <v>89</v>
      </c>
      <c r="R980" t="s">
        <v>2049</v>
      </c>
      <c r="S980" t="s">
        <v>2050</v>
      </c>
    </row>
    <row r="981" spans="1:19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4">
        <f t="shared" si="47"/>
        <v>1.432624584717608</v>
      </c>
      <c r="I981" t="s">
        <v>40</v>
      </c>
      <c r="J981" t="s">
        <v>41</v>
      </c>
      <c r="K981">
        <v>1426395600</v>
      </c>
      <c r="L981">
        <v>1426914000</v>
      </c>
      <c r="M981" s="8">
        <f t="shared" si="45"/>
        <v>42078.208333333328</v>
      </c>
      <c r="N981" s="8">
        <f t="shared" si="46"/>
        <v>42084.208333333328</v>
      </c>
      <c r="O981" t="b">
        <v>0</v>
      </c>
      <c r="P981" t="b">
        <v>0</v>
      </c>
      <c r="Q981" t="s">
        <v>33</v>
      </c>
      <c r="R981" t="s">
        <v>2038</v>
      </c>
      <c r="S981" t="s">
        <v>2039</v>
      </c>
    </row>
    <row r="982" spans="1:19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4">
        <f t="shared" si="47"/>
        <v>0.40281762295081969</v>
      </c>
      <c r="I982" t="s">
        <v>21</v>
      </c>
      <c r="J982" t="s">
        <v>22</v>
      </c>
      <c r="K982">
        <v>1446181200</v>
      </c>
      <c r="L982">
        <v>1446616800</v>
      </c>
      <c r="M982" s="8">
        <f t="shared" si="45"/>
        <v>42307.208333333328</v>
      </c>
      <c r="N982" s="8">
        <f t="shared" si="46"/>
        <v>42312.25</v>
      </c>
      <c r="O982" t="b">
        <v>1</v>
      </c>
      <c r="P982" t="b">
        <v>0</v>
      </c>
      <c r="Q982" t="s">
        <v>68</v>
      </c>
      <c r="R982" t="s">
        <v>2046</v>
      </c>
      <c r="S982" t="s">
        <v>2047</v>
      </c>
    </row>
    <row r="983" spans="1:19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4">
        <f t="shared" si="47"/>
        <v>1.7822388059701493</v>
      </c>
      <c r="I983" t="s">
        <v>21</v>
      </c>
      <c r="J983" t="s">
        <v>22</v>
      </c>
      <c r="K983">
        <v>1514181600</v>
      </c>
      <c r="L983">
        <v>1517032800</v>
      </c>
      <c r="M983" s="8">
        <f t="shared" si="45"/>
        <v>43094.25</v>
      </c>
      <c r="N983" s="8">
        <f t="shared" si="46"/>
        <v>43127.25</v>
      </c>
      <c r="O983" t="b">
        <v>0</v>
      </c>
      <c r="P983" t="b">
        <v>0</v>
      </c>
      <c r="Q983" t="s">
        <v>28</v>
      </c>
      <c r="R983" t="s">
        <v>2036</v>
      </c>
      <c r="S983" t="s">
        <v>2037</v>
      </c>
    </row>
    <row r="984" spans="1:19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4">
        <f t="shared" si="47"/>
        <v>0.84930555555555554</v>
      </c>
      <c r="I984" t="s">
        <v>21</v>
      </c>
      <c r="J984" t="s">
        <v>22</v>
      </c>
      <c r="K984">
        <v>1311051600</v>
      </c>
      <c r="L984">
        <v>1311224400</v>
      </c>
      <c r="M984" s="8">
        <f t="shared" si="45"/>
        <v>40743.208333333336</v>
      </c>
      <c r="N984" s="8">
        <f t="shared" si="46"/>
        <v>40745.208333333336</v>
      </c>
      <c r="O984" t="b">
        <v>0</v>
      </c>
      <c r="P984" t="b">
        <v>1</v>
      </c>
      <c r="Q984" t="s">
        <v>42</v>
      </c>
      <c r="R984" t="s">
        <v>2040</v>
      </c>
      <c r="S984" t="s">
        <v>2041</v>
      </c>
    </row>
    <row r="985" spans="1:19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4">
        <f t="shared" si="47"/>
        <v>1.4593648334624323</v>
      </c>
      <c r="I985" t="s">
        <v>21</v>
      </c>
      <c r="J985" t="s">
        <v>22</v>
      </c>
      <c r="K985">
        <v>1564894800</v>
      </c>
      <c r="L985">
        <v>1566190800</v>
      </c>
      <c r="M985" s="8">
        <f t="shared" si="45"/>
        <v>43681.208333333328</v>
      </c>
      <c r="N985" s="8">
        <f t="shared" si="46"/>
        <v>43696.208333333328</v>
      </c>
      <c r="O985" t="b">
        <v>0</v>
      </c>
      <c r="P985" t="b">
        <v>0</v>
      </c>
      <c r="Q985" t="s">
        <v>42</v>
      </c>
      <c r="R985" t="s">
        <v>2040</v>
      </c>
      <c r="S985" t="s">
        <v>2041</v>
      </c>
    </row>
    <row r="986" spans="1:19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4">
        <f t="shared" si="47"/>
        <v>1.5246153846153847</v>
      </c>
      <c r="I986" t="s">
        <v>21</v>
      </c>
      <c r="J986" t="s">
        <v>22</v>
      </c>
      <c r="K986">
        <v>1567918800</v>
      </c>
      <c r="L986">
        <v>1570165200</v>
      </c>
      <c r="M986" s="8">
        <f t="shared" si="45"/>
        <v>43716.208333333328</v>
      </c>
      <c r="N986" s="8">
        <f t="shared" si="46"/>
        <v>43742.208333333328</v>
      </c>
      <c r="O986" t="b">
        <v>0</v>
      </c>
      <c r="P986" t="b">
        <v>0</v>
      </c>
      <c r="Q986" t="s">
        <v>33</v>
      </c>
      <c r="R986" t="s">
        <v>2038</v>
      </c>
      <c r="S986" t="s">
        <v>2039</v>
      </c>
    </row>
    <row r="987" spans="1:19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4">
        <f t="shared" si="47"/>
        <v>0.67129542790152408</v>
      </c>
      <c r="I987" t="s">
        <v>21</v>
      </c>
      <c r="J987" t="s">
        <v>22</v>
      </c>
      <c r="K987">
        <v>1386309600</v>
      </c>
      <c r="L987">
        <v>1388556000</v>
      </c>
      <c r="M987" s="8">
        <f t="shared" si="45"/>
        <v>41614.25</v>
      </c>
      <c r="N987" s="8">
        <f t="shared" si="46"/>
        <v>41640.25</v>
      </c>
      <c r="O987" t="b">
        <v>0</v>
      </c>
      <c r="P987" t="b">
        <v>1</v>
      </c>
      <c r="Q987" t="s">
        <v>23</v>
      </c>
      <c r="R987" t="s">
        <v>2034</v>
      </c>
      <c r="S987" t="s">
        <v>2035</v>
      </c>
    </row>
    <row r="988" spans="1:19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4">
        <f t="shared" si="47"/>
        <v>0.40307692307692305</v>
      </c>
      <c r="I988" t="s">
        <v>21</v>
      </c>
      <c r="J988" t="s">
        <v>22</v>
      </c>
      <c r="K988">
        <v>1301979600</v>
      </c>
      <c r="L988">
        <v>1303189200</v>
      </c>
      <c r="M988" s="8">
        <f t="shared" si="45"/>
        <v>40638.208333333336</v>
      </c>
      <c r="N988" s="8">
        <f t="shared" si="46"/>
        <v>40652.208333333336</v>
      </c>
      <c r="O988" t="b">
        <v>0</v>
      </c>
      <c r="P988" t="b">
        <v>0</v>
      </c>
      <c r="Q988" t="s">
        <v>23</v>
      </c>
      <c r="R988" t="s">
        <v>2034</v>
      </c>
      <c r="S988" t="s">
        <v>2035</v>
      </c>
    </row>
    <row r="989" spans="1:19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4">
        <f t="shared" si="47"/>
        <v>2.1679032258064517</v>
      </c>
      <c r="I989" t="s">
        <v>21</v>
      </c>
      <c r="J989" t="s">
        <v>22</v>
      </c>
      <c r="K989">
        <v>1493269200</v>
      </c>
      <c r="L989">
        <v>1494478800</v>
      </c>
      <c r="M989" s="8">
        <f t="shared" si="45"/>
        <v>42852.208333333328</v>
      </c>
      <c r="N989" s="8">
        <f t="shared" si="46"/>
        <v>42866.208333333328</v>
      </c>
      <c r="O989" t="b">
        <v>0</v>
      </c>
      <c r="P989" t="b">
        <v>0</v>
      </c>
      <c r="Q989" t="s">
        <v>42</v>
      </c>
      <c r="R989" t="s">
        <v>2040</v>
      </c>
      <c r="S989" t="s">
        <v>2041</v>
      </c>
    </row>
    <row r="990" spans="1:19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4">
        <f t="shared" si="47"/>
        <v>0.52117021276595743</v>
      </c>
      <c r="I990" t="s">
        <v>21</v>
      </c>
      <c r="J990" t="s">
        <v>22</v>
      </c>
      <c r="K990">
        <v>1478930400</v>
      </c>
      <c r="L990">
        <v>1480744800</v>
      </c>
      <c r="M990" s="8">
        <f t="shared" si="45"/>
        <v>42686.25</v>
      </c>
      <c r="N990" s="8">
        <f t="shared" si="46"/>
        <v>42707.25</v>
      </c>
      <c r="O990" t="b">
        <v>0</v>
      </c>
      <c r="P990" t="b">
        <v>0</v>
      </c>
      <c r="Q990" t="s">
        <v>133</v>
      </c>
      <c r="R990" t="s">
        <v>2046</v>
      </c>
      <c r="S990" t="s">
        <v>2055</v>
      </c>
    </row>
    <row r="991" spans="1:19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4">
        <f t="shared" si="47"/>
        <v>4.9958333333333336</v>
      </c>
      <c r="I991" t="s">
        <v>21</v>
      </c>
      <c r="J991" t="s">
        <v>22</v>
      </c>
      <c r="K991">
        <v>1555390800</v>
      </c>
      <c r="L991">
        <v>1555822800</v>
      </c>
      <c r="M991" s="8">
        <f t="shared" si="45"/>
        <v>43571.208333333328</v>
      </c>
      <c r="N991" s="8">
        <f t="shared" si="46"/>
        <v>43576.208333333328</v>
      </c>
      <c r="O991" t="b">
        <v>0</v>
      </c>
      <c r="P991" t="b">
        <v>0</v>
      </c>
      <c r="Q991" t="s">
        <v>206</v>
      </c>
      <c r="R991" t="s">
        <v>2046</v>
      </c>
      <c r="S991" t="s">
        <v>2058</v>
      </c>
    </row>
    <row r="992" spans="1:19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4">
        <f t="shared" si="47"/>
        <v>0.87679487179487181</v>
      </c>
      <c r="I992" t="s">
        <v>21</v>
      </c>
      <c r="J992" t="s">
        <v>22</v>
      </c>
      <c r="K992">
        <v>1456984800</v>
      </c>
      <c r="L992">
        <v>1458882000</v>
      </c>
      <c r="M992" s="8">
        <f t="shared" si="45"/>
        <v>42432.25</v>
      </c>
      <c r="N992" s="8">
        <f t="shared" si="46"/>
        <v>42454.208333333328</v>
      </c>
      <c r="O992" t="b">
        <v>0</v>
      </c>
      <c r="P992" t="b">
        <v>1</v>
      </c>
      <c r="Q992" t="s">
        <v>53</v>
      </c>
      <c r="R992" t="s">
        <v>2040</v>
      </c>
      <c r="S992" t="s">
        <v>2043</v>
      </c>
    </row>
    <row r="993" spans="1:19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4">
        <f t="shared" si="47"/>
        <v>1.131734693877551</v>
      </c>
      <c r="I993" t="s">
        <v>21</v>
      </c>
      <c r="J993" t="s">
        <v>22</v>
      </c>
      <c r="K993">
        <v>1411621200</v>
      </c>
      <c r="L993">
        <v>1411966800</v>
      </c>
      <c r="M993" s="8">
        <f t="shared" si="45"/>
        <v>41907.208333333336</v>
      </c>
      <c r="N993" s="8">
        <f t="shared" si="46"/>
        <v>41911.208333333336</v>
      </c>
      <c r="O993" t="b">
        <v>0</v>
      </c>
      <c r="P993" t="b">
        <v>1</v>
      </c>
      <c r="Q993" t="s">
        <v>23</v>
      </c>
      <c r="R993" t="s">
        <v>2034</v>
      </c>
      <c r="S993" t="s">
        <v>2035</v>
      </c>
    </row>
    <row r="994" spans="1:19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4">
        <f t="shared" si="47"/>
        <v>4.2654838709677421</v>
      </c>
      <c r="I994" t="s">
        <v>21</v>
      </c>
      <c r="J994" t="s">
        <v>22</v>
      </c>
      <c r="K994">
        <v>1525669200</v>
      </c>
      <c r="L994">
        <v>1526878800</v>
      </c>
      <c r="M994" s="8">
        <f t="shared" si="45"/>
        <v>43227.208333333328</v>
      </c>
      <c r="N994" s="8">
        <f t="shared" si="46"/>
        <v>43241.208333333328</v>
      </c>
      <c r="O994" t="b">
        <v>0</v>
      </c>
      <c r="P994" t="b">
        <v>1</v>
      </c>
      <c r="Q994" t="s">
        <v>53</v>
      </c>
      <c r="R994" t="s">
        <v>2040</v>
      </c>
      <c r="S994" t="s">
        <v>2043</v>
      </c>
    </row>
    <row r="995" spans="1:19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4">
        <f t="shared" si="47"/>
        <v>0.77632653061224488</v>
      </c>
      <c r="I995" t="s">
        <v>107</v>
      </c>
      <c r="J995" t="s">
        <v>108</v>
      </c>
      <c r="K995">
        <v>1450936800</v>
      </c>
      <c r="L995">
        <v>1452405600</v>
      </c>
      <c r="M995" s="8">
        <f t="shared" si="45"/>
        <v>42362.25</v>
      </c>
      <c r="N995" s="8">
        <f t="shared" si="46"/>
        <v>42379.25</v>
      </c>
      <c r="O995" t="b">
        <v>0</v>
      </c>
      <c r="P995" t="b">
        <v>1</v>
      </c>
      <c r="Q995" t="s">
        <v>122</v>
      </c>
      <c r="R995" t="s">
        <v>2053</v>
      </c>
      <c r="S995" t="s">
        <v>2054</v>
      </c>
    </row>
    <row r="996" spans="1:19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4">
        <f t="shared" si="47"/>
        <v>0.52496810772501767</v>
      </c>
      <c r="I996" t="s">
        <v>21</v>
      </c>
      <c r="J996" t="s">
        <v>22</v>
      </c>
      <c r="K996">
        <v>1413522000</v>
      </c>
      <c r="L996">
        <v>1414040400</v>
      </c>
      <c r="M996" s="8">
        <f t="shared" si="45"/>
        <v>41929.208333333336</v>
      </c>
      <c r="N996" s="8">
        <f t="shared" si="46"/>
        <v>41935.208333333336</v>
      </c>
      <c r="O996" t="b">
        <v>0</v>
      </c>
      <c r="P996" t="b">
        <v>1</v>
      </c>
      <c r="Q996" t="s">
        <v>206</v>
      </c>
      <c r="R996" t="s">
        <v>2046</v>
      </c>
      <c r="S996" t="s">
        <v>2058</v>
      </c>
    </row>
    <row r="997" spans="1:19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4">
        <f t="shared" si="47"/>
        <v>1.5746762589928058</v>
      </c>
      <c r="I997" t="s">
        <v>21</v>
      </c>
      <c r="J997" t="s">
        <v>22</v>
      </c>
      <c r="K997">
        <v>1541307600</v>
      </c>
      <c r="L997">
        <v>1543816800</v>
      </c>
      <c r="M997" s="8">
        <f t="shared" si="45"/>
        <v>43408.208333333328</v>
      </c>
      <c r="N997" s="8">
        <f t="shared" si="46"/>
        <v>43437.25</v>
      </c>
      <c r="O997" t="b">
        <v>0</v>
      </c>
      <c r="P997" t="b">
        <v>1</v>
      </c>
      <c r="Q997" t="s">
        <v>17</v>
      </c>
      <c r="R997" t="s">
        <v>2032</v>
      </c>
      <c r="S997" t="s">
        <v>2033</v>
      </c>
    </row>
    <row r="998" spans="1:19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4">
        <f t="shared" si="47"/>
        <v>0.72939393939393937</v>
      </c>
      <c r="I998" t="s">
        <v>21</v>
      </c>
      <c r="J998" t="s">
        <v>22</v>
      </c>
      <c r="K998">
        <v>1357106400</v>
      </c>
      <c r="L998">
        <v>1359698400</v>
      </c>
      <c r="M998" s="8">
        <f t="shared" si="45"/>
        <v>41276.25</v>
      </c>
      <c r="N998" s="8">
        <f t="shared" si="46"/>
        <v>41306.25</v>
      </c>
      <c r="O998" t="b">
        <v>0</v>
      </c>
      <c r="P998" t="b">
        <v>0</v>
      </c>
      <c r="Q998" t="s">
        <v>33</v>
      </c>
      <c r="R998" t="s">
        <v>2038</v>
      </c>
      <c r="S998" t="s">
        <v>2039</v>
      </c>
    </row>
    <row r="999" spans="1:19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4">
        <f t="shared" si="47"/>
        <v>0.60565789473684206</v>
      </c>
      <c r="I999" t="s">
        <v>107</v>
      </c>
      <c r="J999" t="s">
        <v>108</v>
      </c>
      <c r="K999">
        <v>1390197600</v>
      </c>
      <c r="L999">
        <v>1390629600</v>
      </c>
      <c r="M999" s="8">
        <f t="shared" si="45"/>
        <v>41659.25</v>
      </c>
      <c r="N999" s="8">
        <f t="shared" si="46"/>
        <v>41664.25</v>
      </c>
      <c r="O999" t="b">
        <v>0</v>
      </c>
      <c r="P999" t="b">
        <v>0</v>
      </c>
      <c r="Q999" t="s">
        <v>33</v>
      </c>
      <c r="R999" t="s">
        <v>2038</v>
      </c>
      <c r="S999" t="s">
        <v>2039</v>
      </c>
    </row>
    <row r="1000" spans="1:19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4">
        <f t="shared" si="47"/>
        <v>0.5679129129129129</v>
      </c>
      <c r="I1000" t="s">
        <v>21</v>
      </c>
      <c r="J1000" t="s">
        <v>22</v>
      </c>
      <c r="K1000">
        <v>1265868000</v>
      </c>
      <c r="L1000">
        <v>1267077600</v>
      </c>
      <c r="M1000" s="8">
        <f t="shared" si="45"/>
        <v>40220.25</v>
      </c>
      <c r="N1000" s="8">
        <f t="shared" si="46"/>
        <v>40234.25</v>
      </c>
      <c r="O1000" t="b">
        <v>0</v>
      </c>
      <c r="P1000" t="b">
        <v>1</v>
      </c>
      <c r="Q1000" t="s">
        <v>60</v>
      </c>
      <c r="R1000" t="s">
        <v>2034</v>
      </c>
      <c r="S1000" t="s">
        <v>2044</v>
      </c>
    </row>
    <row r="1001" spans="1:19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4">
        <f t="shared" si="47"/>
        <v>0.56542754275427543</v>
      </c>
      <c r="I1001" t="s">
        <v>21</v>
      </c>
      <c r="J1001" t="s">
        <v>22</v>
      </c>
      <c r="K1001">
        <v>1467176400</v>
      </c>
      <c r="L1001">
        <v>1467781200</v>
      </c>
      <c r="M1001" s="8">
        <f t="shared" si="45"/>
        <v>42550.208333333328</v>
      </c>
      <c r="N1001" s="8">
        <f t="shared" si="46"/>
        <v>42557.208333333328</v>
      </c>
      <c r="O1001" t="b">
        <v>0</v>
      </c>
      <c r="P1001" t="b">
        <v>0</v>
      </c>
      <c r="Q1001" t="s">
        <v>17</v>
      </c>
      <c r="R1001" t="s">
        <v>2032</v>
      </c>
      <c r="S1001" t="s">
        <v>2033</v>
      </c>
    </row>
  </sheetData>
  <conditionalFormatting sqref="F1:F1048576">
    <cfRule type="cellIs" dxfId="19" priority="6" operator="equal">
      <formula>"canceled"</formula>
    </cfRule>
    <cfRule type="cellIs" dxfId="18" priority="7" operator="equal">
      <formula>"live "</formula>
    </cfRule>
    <cfRule type="cellIs" dxfId="17" priority="8" operator="equal">
      <formula>"successful"</formula>
    </cfRule>
    <cfRule type="cellIs" dxfId="16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  <cfRule type="colorScale" priority="2">
      <colorScale>
        <cfvo type="min"/>
        <cfvo type="percent" val="1"/>
        <cfvo type="percent" val="2"/>
        <color rgb="FFF8696B"/>
        <color rgb="FF00B050"/>
        <color rgb="FF0070C0"/>
      </colorScale>
    </cfRule>
    <cfRule type="colorScale" priority="4">
      <colorScale>
        <cfvo type="min"/>
        <cfvo type="num" val="100"/>
        <cfvo type="num" val="200"/>
        <color rgb="FFF8696B"/>
        <color rgb="FF00B05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1">
    <cfRule type="colorScale" priority="12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13">
      <colorScale>
        <cfvo type="min"/>
        <cfvo type="percentile" val="50"/>
        <cfvo type="max"/>
        <color rgb="FFC00000"/>
        <color rgb="FF00B050"/>
        <color rgb="FF00206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2A09-90E6-416B-AEBF-5151E68D15D0}">
  <dimension ref="A1:F30"/>
  <sheetViews>
    <sheetView workbookViewId="0">
      <selection activeCell="A3" sqref="A3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2" spans="1:6" x14ac:dyDescent="0.25">
      <c r="A2" s="5" t="s">
        <v>2030</v>
      </c>
      <c r="B2" t="s">
        <v>2069</v>
      </c>
    </row>
    <row r="4" spans="1:6" x14ac:dyDescent="0.25">
      <c r="A4" s="5" t="s">
        <v>2065</v>
      </c>
      <c r="B4" s="5" t="s">
        <v>2066</v>
      </c>
    </row>
    <row r="5" spans="1:6" x14ac:dyDescent="0.25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2064</v>
      </c>
      <c r="E7">
        <v>4</v>
      </c>
      <c r="F7">
        <v>4</v>
      </c>
    </row>
    <row r="8" spans="1:6" x14ac:dyDescent="0.25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2042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2055</v>
      </c>
      <c r="C20">
        <v>4</v>
      </c>
      <c r="E20">
        <v>4</v>
      </c>
      <c r="F20">
        <v>8</v>
      </c>
    </row>
    <row r="21" spans="1:6" x14ac:dyDescent="0.25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2062</v>
      </c>
      <c r="C22">
        <v>9</v>
      </c>
      <c r="E22">
        <v>5</v>
      </c>
      <c r="F22">
        <v>14</v>
      </c>
    </row>
    <row r="23" spans="1:6" x14ac:dyDescent="0.25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2061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058D-D794-42E0-94B8-7992B2C818A9}">
  <dimension ref="A1:E18"/>
  <sheetViews>
    <sheetView topLeftCell="A10" workbookViewId="0">
      <selection activeCell="D8" sqref="D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2030</v>
      </c>
      <c r="B1" t="s">
        <v>2069</v>
      </c>
    </row>
    <row r="2" spans="1:5" x14ac:dyDescent="0.25">
      <c r="A2" s="5" t="s">
        <v>2085</v>
      </c>
      <c r="B2" t="s">
        <v>2069</v>
      </c>
    </row>
    <row r="4" spans="1:5" x14ac:dyDescent="0.25">
      <c r="A4" s="5" t="s">
        <v>2072</v>
      </c>
      <c r="B4" s="5" t="s">
        <v>2066</v>
      </c>
    </row>
    <row r="5" spans="1:5" x14ac:dyDescent="0.25">
      <c r="A5" s="5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B6B8-7486-4F90-887F-F6482325AF8E}">
  <dimension ref="A1:H13"/>
  <sheetViews>
    <sheetView tabSelected="1" workbookViewId="0">
      <selection activeCell="N14" sqref="N14"/>
    </sheetView>
  </sheetViews>
  <sheetFormatPr defaultRowHeight="15.75" x14ac:dyDescent="0.25"/>
  <cols>
    <col min="1" max="1" width="9.625" customWidth="1"/>
    <col min="2" max="2" width="12" customWidth="1"/>
    <col min="6" max="6" width="10.875" style="4" customWidth="1"/>
    <col min="7" max="7" width="10.5" style="4" customWidth="1"/>
    <col min="8" max="8" width="10.375" style="4" customWidth="1"/>
  </cols>
  <sheetData>
    <row r="1" spans="1:8" s="10" customFormat="1" ht="43.5" customHeight="1" x14ac:dyDescent="0.25">
      <c r="A1" s="15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7" t="s">
        <v>2091</v>
      </c>
      <c r="G1" s="17" t="s">
        <v>2092</v>
      </c>
      <c r="H1" s="17" t="s">
        <v>2093</v>
      </c>
    </row>
    <row r="2" spans="1:8" ht="47.25" x14ac:dyDescent="0.25">
      <c r="A2" s="9" t="s">
        <v>2094</v>
      </c>
      <c r="B2" s="13">
        <f>COUNTIFS(Table1[outcome],"successful",Table1[goal],"&lt;1000")</f>
        <v>30</v>
      </c>
      <c r="C2" s="13">
        <f>COUNTIFS(Table1[outcome],"failed",Table1[goal],"&lt;1000")</f>
        <v>20</v>
      </c>
      <c r="D2" s="13">
        <f>COUNTIFS(Table1[outcome],"canceled",Table1[goal],"&lt;1000")</f>
        <v>1</v>
      </c>
      <c r="E2" s="13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ht="47.25" x14ac:dyDescent="0.25">
      <c r="A3" s="9" t="s">
        <v>2095</v>
      </c>
      <c r="B3" s="13">
        <f>COUNTIFS(Table1[outcome],"successful",Table1[goal],"&gt;1000",Table1[goal],"&lt;4999")</f>
        <v>185</v>
      </c>
      <c r="C3" s="13">
        <f>COUNTIFS(Table1[outcome],"failed",Table1[goal],"&gt;1000",Table1[goal],"&lt;4999")</f>
        <v>37</v>
      </c>
      <c r="D3" s="13">
        <f>COUNTIFS(Table1[outcome],"canceled",Table1[goal],"&gt;1000",Table1[goal],"&lt;4999")</f>
        <v>2</v>
      </c>
      <c r="E3" s="13">
        <f t="shared" ref="E3:E13" si="0">SUM(B3:D3)</f>
        <v>224</v>
      </c>
      <c r="F3" s="14">
        <f t="shared" ref="F3:F13" si="1">B3/E3</f>
        <v>0.8258928571428571</v>
      </c>
      <c r="G3" s="14">
        <f t="shared" ref="G3:G13" si="2">C3/E3</f>
        <v>0.16517857142857142</v>
      </c>
      <c r="H3" s="14">
        <f t="shared" ref="H3:H13" si="3">D3/E3</f>
        <v>8.9285714285714281E-3</v>
      </c>
    </row>
    <row r="4" spans="1:8" ht="47.25" x14ac:dyDescent="0.25">
      <c r="A4" s="9" t="s">
        <v>2096</v>
      </c>
      <c r="B4" s="13">
        <f>COUNTIFS(Table1[outcome],"successful",Table1[goal],"&gt;5000",Table1[goal],"&lt;9999")</f>
        <v>157</v>
      </c>
      <c r="C4" s="13">
        <f>COUNTIFS(Table1[outcome],"failed",Table1[goal],"&gt;5000",Table1[goal],"&lt;9999")</f>
        <v>125</v>
      </c>
      <c r="D4" s="13">
        <f>COUNTIFS(Table1[outcome],"canceled",Table1[goal],"&gt;5000",Table1[goal],"&lt;9999")</f>
        <v>25</v>
      </c>
      <c r="E4" s="13">
        <f t="shared" si="0"/>
        <v>307</v>
      </c>
      <c r="F4" s="14">
        <f t="shared" si="1"/>
        <v>0.51140065146579805</v>
      </c>
      <c r="G4" s="14">
        <f t="shared" si="2"/>
        <v>0.40716612377850164</v>
      </c>
      <c r="H4" s="14">
        <f t="shared" si="3"/>
        <v>8.143322475570032E-2</v>
      </c>
    </row>
    <row r="5" spans="1:8" ht="47.25" x14ac:dyDescent="0.25">
      <c r="A5" s="9" t="s">
        <v>2097</v>
      </c>
      <c r="B5" s="13">
        <f>COUNTIFS(Table1[outcome],"successful",Table1[goal],"&gt;10000",Table1[goal],"&lt;14999")</f>
        <v>2</v>
      </c>
      <c r="C5" s="13">
        <f>COUNTIFS(Table1[outcome],"failed",Table1[goal],"&gt;10000",Table1[goal],"&lt;14999")</f>
        <v>0</v>
      </c>
      <c r="D5" s="13">
        <f>COUNTIFS(Table1[outcome],"canceled",Table1[goal],"&gt;10000",Table1[goal],"&lt;14999")</f>
        <v>0</v>
      </c>
      <c r="E5" s="13">
        <f t="shared" si="0"/>
        <v>2</v>
      </c>
      <c r="F5" s="14">
        <f t="shared" si="1"/>
        <v>1</v>
      </c>
      <c r="G5" s="14">
        <f t="shared" si="2"/>
        <v>0</v>
      </c>
      <c r="H5" s="14">
        <f t="shared" si="3"/>
        <v>0</v>
      </c>
    </row>
    <row r="6" spans="1:8" ht="47.25" x14ac:dyDescent="0.25">
      <c r="A6" s="9" t="s">
        <v>2098</v>
      </c>
      <c r="B6" s="13">
        <f>COUNTIFS(Table1[outcome],"successful",Table1[goal],"&gt;15000",Table1[goal],"&lt;19999")</f>
        <v>10</v>
      </c>
      <c r="C6" s="13">
        <f>COUNTIFS(Table1[outcome],"failed",Table1[goal],"&gt;15000",Table1[goal],"&lt;19999")</f>
        <v>0</v>
      </c>
      <c r="D6" s="13">
        <f>COUNTIFS(Table1[outcome],"canceled",Table1[goal],"&gt;15000",Table1[goal],"&lt;19999")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ht="47.25" x14ac:dyDescent="0.25">
      <c r="A7" s="9" t="s">
        <v>2099</v>
      </c>
      <c r="B7" s="13">
        <f>COUNTIFS(Table1[outcome],"successful",Table1[goal],"&gt;20000",Table1[goal],"&lt;24999")</f>
        <v>5</v>
      </c>
      <c r="C7" s="13">
        <f>COUNTIFS(Table1[outcome],"failed",Table1[goal],"&gt;20000",Table1[goal],"&lt;24999")</f>
        <v>0</v>
      </c>
      <c r="D7" s="13">
        <f>COUNTIFS(Table1[outcome],"canceled",Table1[goal],"&gt;20000",Table1[goal],"&lt;24999")</f>
        <v>0</v>
      </c>
      <c r="E7" s="13">
        <f t="shared" si="0"/>
        <v>5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ht="47.25" x14ac:dyDescent="0.25">
      <c r="A8" s="9" t="s">
        <v>2100</v>
      </c>
      <c r="B8" s="13">
        <f>COUNTIFS(Table1[outcome],"successful",Table1[goal],"&gt;25000",Table1[goal],"&lt;29999")</f>
        <v>10</v>
      </c>
      <c r="C8" s="13">
        <f>COUNTIFS(Table1[outcome],"failed",Table1[goal],"&gt;25000",Table1[goal],"&lt;29999")</f>
        <v>3</v>
      </c>
      <c r="D8" s="13">
        <f>COUNTIFS(Table1[outcome],"canceled",Table1[goal],"&gt;25000",Table1[goal],"&lt;29999")</f>
        <v>0</v>
      </c>
      <c r="E8" s="13">
        <f t="shared" si="0"/>
        <v>13</v>
      </c>
      <c r="F8" s="14">
        <f t="shared" si="1"/>
        <v>0.76923076923076927</v>
      </c>
      <c r="G8" s="14">
        <f t="shared" si="2"/>
        <v>0.23076923076923078</v>
      </c>
      <c r="H8" s="14">
        <f t="shared" si="3"/>
        <v>0</v>
      </c>
    </row>
    <row r="9" spans="1:8" ht="47.25" x14ac:dyDescent="0.25">
      <c r="A9" s="9" t="s">
        <v>2101</v>
      </c>
      <c r="B9" s="13">
        <f>COUNTIFS(Table1[outcome],"successful",Table1[goal],"&gt;30000",Table1[goal],"&lt;34999")</f>
        <v>7</v>
      </c>
      <c r="C9" s="13">
        <f>COUNTIFS(Table1[outcome],"failed",Table1[goal],"&gt;30000",Table1[goal],"&lt;34999")</f>
        <v>0</v>
      </c>
      <c r="D9" s="13">
        <f>COUNTIFS(Table1[outcome],"canceled",Table1[goal],"&gt;30000",Table1[goal],"&lt;34999")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ht="47.25" x14ac:dyDescent="0.25">
      <c r="A10" s="9" t="s">
        <v>2102</v>
      </c>
      <c r="B10" s="13">
        <f>COUNTIFS(Table1[outcome],"successful",Table1[goal],"&gt;35000",Table1[goal],"&lt;39999")</f>
        <v>7</v>
      </c>
      <c r="C10" s="13">
        <f>COUNTIFS(Table1[outcome],"failed",Table1[goal],"&gt;35000",Table1[goal],"&lt;39999")</f>
        <v>3</v>
      </c>
      <c r="D10" s="13">
        <f>COUNTIFS(Table1[outcome],"canceled",Table1[goal],"&gt;35000",Table1[goal],"&lt;39999")</f>
        <v>1</v>
      </c>
      <c r="E10" s="13">
        <f t="shared" si="0"/>
        <v>11</v>
      </c>
      <c r="F10" s="14">
        <f t="shared" si="1"/>
        <v>0.63636363636363635</v>
      </c>
      <c r="G10" s="14">
        <f t="shared" si="2"/>
        <v>0.27272727272727271</v>
      </c>
      <c r="H10" s="14">
        <f t="shared" si="3"/>
        <v>9.0909090909090912E-2</v>
      </c>
    </row>
    <row r="11" spans="1:8" ht="47.25" x14ac:dyDescent="0.25">
      <c r="A11" s="9" t="s">
        <v>2103</v>
      </c>
      <c r="B11" s="13">
        <f>COUNTIFS(Table1[outcome],"successful",Table1[goal],"&gt;40000",Table1[goal],"&lt;44999")</f>
        <v>11</v>
      </c>
      <c r="C11" s="13">
        <f>COUNTIFS(Table1[outcome],"failed",Table1[goal],"&gt;40000",Table1[goal],"&lt;44999")</f>
        <v>3</v>
      </c>
      <c r="D11" s="13">
        <f>COUNTIFS(Table1[outcome],"canceled",Table1[goal],"&gt;40000",Table1[goal],"&lt;44999")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ht="47.25" x14ac:dyDescent="0.25">
      <c r="A12" s="9" t="s">
        <v>2104</v>
      </c>
      <c r="B12" s="13">
        <f>COUNTIFS(Table1[outcome],"successful",Table1[goal],"&gt;45000",Table1[goal],"&lt;49999")</f>
        <v>8</v>
      </c>
      <c r="C12" s="13">
        <f>COUNTIFS(Table1[outcome],"failed",Table1[goal],"&gt;45000",Table1[goal],"&lt;49999")</f>
        <v>3</v>
      </c>
      <c r="D12" s="13">
        <f>COUNTIFS(Table1[outcome],"canceled",Table1[goal],"&gt;45000",Table1[goal],"&lt;49999")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ht="78.75" x14ac:dyDescent="0.25">
      <c r="A13" s="9" t="s">
        <v>2105</v>
      </c>
      <c r="B13" s="13">
        <f>COUNTIFS(Table1[outcome],"successful",Table1[goal],"&gt;=50000")</f>
        <v>114</v>
      </c>
      <c r="C13" s="13">
        <f>COUNTIFS(Table1[outcome],"failed",Table1[goal],"&gt;=50000")</f>
        <v>163</v>
      </c>
      <c r="D13" s="13">
        <f>COUNTIFS(Table1[outcome],"canceled",Table1[goal],"&gt;=50000")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91CC-6C2A-4A6C-9E34-519FA94D6F01}">
  <dimension ref="A1:I566"/>
  <sheetViews>
    <sheetView workbookViewId="0">
      <selection activeCell="I16" sqref="I16"/>
    </sheetView>
  </sheetViews>
  <sheetFormatPr defaultRowHeight="15.75" x14ac:dyDescent="0.25"/>
  <cols>
    <col min="2" max="2" width="13.5" bestFit="1" customWidth="1"/>
    <col min="5" max="5" width="13.5" bestFit="1" customWidth="1"/>
    <col min="8" max="8" width="19.625" bestFit="1" customWidth="1"/>
  </cols>
  <sheetData>
    <row r="1" spans="1:9" x14ac:dyDescent="0.25">
      <c r="A1" s="18" t="s">
        <v>4</v>
      </c>
      <c r="B1" s="18" t="s">
        <v>5</v>
      </c>
      <c r="D1" s="18" t="s">
        <v>4</v>
      </c>
      <c r="E1" s="18" t="s">
        <v>5</v>
      </c>
      <c r="H1" s="19" t="s">
        <v>2106</v>
      </c>
    </row>
    <row r="2" spans="1:9" x14ac:dyDescent="0.25">
      <c r="A2" s="11" t="s">
        <v>20</v>
      </c>
      <c r="B2" s="11">
        <v>158</v>
      </c>
      <c r="D2" s="11" t="s">
        <v>14</v>
      </c>
      <c r="E2" s="11">
        <v>0</v>
      </c>
      <c r="H2" t="s">
        <v>2107</v>
      </c>
      <c r="I2">
        <f>ROUND(AVERAGE(E2:E365),0)</f>
        <v>586</v>
      </c>
    </row>
    <row r="3" spans="1:9" x14ac:dyDescent="0.25">
      <c r="A3" s="12" t="s">
        <v>20</v>
      </c>
      <c r="B3" s="12">
        <v>1425</v>
      </c>
      <c r="D3" s="12" t="s">
        <v>14</v>
      </c>
      <c r="E3" s="12">
        <v>24</v>
      </c>
      <c r="H3" t="s">
        <v>2108</v>
      </c>
      <c r="I3">
        <f>ROUND(MEDIAN(E2:E365),0)</f>
        <v>115</v>
      </c>
    </row>
    <row r="4" spans="1:9" x14ac:dyDescent="0.25">
      <c r="A4" s="11" t="s">
        <v>20</v>
      </c>
      <c r="B4" s="11">
        <v>174</v>
      </c>
      <c r="D4" s="11" t="s">
        <v>14</v>
      </c>
      <c r="E4" s="11">
        <v>53</v>
      </c>
      <c r="H4" t="s">
        <v>2109</v>
      </c>
      <c r="I4">
        <f>ROUND(MIN(E2:E365),0)</f>
        <v>0</v>
      </c>
    </row>
    <row r="5" spans="1:9" x14ac:dyDescent="0.25">
      <c r="A5" s="12" t="s">
        <v>20</v>
      </c>
      <c r="B5" s="12">
        <v>227</v>
      </c>
      <c r="D5" s="12" t="s">
        <v>14</v>
      </c>
      <c r="E5" s="12">
        <v>18</v>
      </c>
      <c r="H5" t="s">
        <v>2110</v>
      </c>
      <c r="I5">
        <f>ROUND(MAX(E2:E365),0)</f>
        <v>6080</v>
      </c>
    </row>
    <row r="6" spans="1:9" x14ac:dyDescent="0.25">
      <c r="A6" s="11" t="s">
        <v>20</v>
      </c>
      <c r="B6" s="11">
        <v>220</v>
      </c>
      <c r="D6" s="11" t="s">
        <v>14</v>
      </c>
      <c r="E6" s="11">
        <v>44</v>
      </c>
      <c r="H6" t="s">
        <v>2111</v>
      </c>
      <c r="I6">
        <f>ROUND(_xlfn.VAR.P(E2:E365),0)</f>
        <v>921575</v>
      </c>
    </row>
    <row r="7" spans="1:9" x14ac:dyDescent="0.25">
      <c r="A7" s="12" t="s">
        <v>20</v>
      </c>
      <c r="B7" s="12">
        <v>98</v>
      </c>
      <c r="D7" s="12" t="s">
        <v>14</v>
      </c>
      <c r="E7" s="12">
        <v>27</v>
      </c>
      <c r="H7" t="s">
        <v>2112</v>
      </c>
      <c r="I7">
        <f>ROUND(_xlfn.STDEV.P(E2:E365),0)</f>
        <v>960</v>
      </c>
    </row>
    <row r="8" spans="1:9" x14ac:dyDescent="0.25">
      <c r="A8" s="11" t="s">
        <v>20</v>
      </c>
      <c r="B8" s="11">
        <v>100</v>
      </c>
      <c r="D8" s="11" t="s">
        <v>14</v>
      </c>
      <c r="E8" s="11">
        <v>55</v>
      </c>
    </row>
    <row r="9" spans="1:9" x14ac:dyDescent="0.25">
      <c r="A9" s="12" t="s">
        <v>20</v>
      </c>
      <c r="B9" s="12">
        <v>1249</v>
      </c>
      <c r="D9" s="12" t="s">
        <v>14</v>
      </c>
      <c r="E9" s="12">
        <v>200</v>
      </c>
      <c r="H9" s="19" t="s">
        <v>2113</v>
      </c>
    </row>
    <row r="10" spans="1:9" x14ac:dyDescent="0.25">
      <c r="A10" s="11" t="s">
        <v>20</v>
      </c>
      <c r="B10" s="11">
        <v>1396</v>
      </c>
      <c r="D10" s="11" t="s">
        <v>14</v>
      </c>
      <c r="E10" s="11">
        <v>452</v>
      </c>
      <c r="H10" t="s">
        <v>2107</v>
      </c>
      <c r="I10">
        <f>ROUND(AVERAGE(B2:B566),0)</f>
        <v>851</v>
      </c>
    </row>
    <row r="11" spans="1:9" x14ac:dyDescent="0.25">
      <c r="A11" s="12" t="s">
        <v>20</v>
      </c>
      <c r="B11" s="12">
        <v>890</v>
      </c>
      <c r="D11" s="12" t="s">
        <v>14</v>
      </c>
      <c r="E11" s="12">
        <v>674</v>
      </c>
      <c r="H11" t="s">
        <v>2108</v>
      </c>
      <c r="I11">
        <f>ROUND(MEDIAN(B2:B566),0)</f>
        <v>201</v>
      </c>
    </row>
    <row r="12" spans="1:9" x14ac:dyDescent="0.25">
      <c r="A12" s="11" t="s">
        <v>20</v>
      </c>
      <c r="B12" s="11">
        <v>142</v>
      </c>
      <c r="D12" s="11" t="s">
        <v>14</v>
      </c>
      <c r="E12" s="11">
        <v>558</v>
      </c>
      <c r="H12" t="s">
        <v>2109</v>
      </c>
      <c r="I12">
        <f>ROUND(MIN(B2:B566),0)</f>
        <v>16</v>
      </c>
    </row>
    <row r="13" spans="1:9" x14ac:dyDescent="0.25">
      <c r="A13" s="12" t="s">
        <v>20</v>
      </c>
      <c r="B13" s="12">
        <v>2673</v>
      </c>
      <c r="D13" s="12" t="s">
        <v>14</v>
      </c>
      <c r="E13" s="12">
        <v>15</v>
      </c>
      <c r="H13" t="s">
        <v>2110</v>
      </c>
      <c r="I13">
        <f>ROUND(MAX(B2:B566),0)</f>
        <v>7295</v>
      </c>
    </row>
    <row r="14" spans="1:9" x14ac:dyDescent="0.25">
      <c r="A14" s="11" t="s">
        <v>20</v>
      </c>
      <c r="B14" s="11">
        <v>163</v>
      </c>
      <c r="D14" s="11" t="s">
        <v>14</v>
      </c>
      <c r="E14" s="11">
        <v>2307</v>
      </c>
      <c r="H14" t="s">
        <v>2111</v>
      </c>
      <c r="I14">
        <f>ROUND(_xlfn.VAR.P(B2:B566),0)</f>
        <v>1603374</v>
      </c>
    </row>
    <row r="15" spans="1:9" x14ac:dyDescent="0.25">
      <c r="A15" s="12" t="s">
        <v>20</v>
      </c>
      <c r="B15" s="12">
        <v>2220</v>
      </c>
      <c r="D15" s="12" t="s">
        <v>14</v>
      </c>
      <c r="E15" s="12">
        <v>88</v>
      </c>
      <c r="H15" t="s">
        <v>2112</v>
      </c>
      <c r="I15">
        <f>ROUND(_xlfn.STDEV.P(B2:B566),0)</f>
        <v>1266</v>
      </c>
    </row>
    <row r="16" spans="1:9" x14ac:dyDescent="0.25">
      <c r="A16" s="11" t="s">
        <v>20</v>
      </c>
      <c r="B16" s="11">
        <v>1606</v>
      </c>
      <c r="D16" s="11" t="s">
        <v>14</v>
      </c>
      <c r="E16" s="11">
        <v>48</v>
      </c>
    </row>
    <row r="17" spans="1:5" x14ac:dyDescent="0.25">
      <c r="A17" s="12" t="s">
        <v>20</v>
      </c>
      <c r="B17" s="12">
        <v>129</v>
      </c>
      <c r="D17" s="12" t="s">
        <v>14</v>
      </c>
      <c r="E17" s="12">
        <v>1</v>
      </c>
    </row>
    <row r="18" spans="1:5" x14ac:dyDescent="0.25">
      <c r="A18" s="11" t="s">
        <v>20</v>
      </c>
      <c r="B18" s="11">
        <v>226</v>
      </c>
      <c r="D18" s="11" t="s">
        <v>14</v>
      </c>
      <c r="E18" s="11">
        <v>1467</v>
      </c>
    </row>
    <row r="19" spans="1:5" x14ac:dyDescent="0.25">
      <c r="A19" s="12" t="s">
        <v>20</v>
      </c>
      <c r="B19" s="12">
        <v>5419</v>
      </c>
      <c r="D19" s="12" t="s">
        <v>14</v>
      </c>
      <c r="E19" s="12">
        <v>75</v>
      </c>
    </row>
    <row r="20" spans="1:5" x14ac:dyDescent="0.25">
      <c r="A20" s="11" t="s">
        <v>20</v>
      </c>
      <c r="B20" s="11">
        <v>165</v>
      </c>
      <c r="D20" s="11" t="s">
        <v>14</v>
      </c>
      <c r="E20" s="11">
        <v>120</v>
      </c>
    </row>
    <row r="21" spans="1:5" x14ac:dyDescent="0.25">
      <c r="A21" s="12" t="s">
        <v>20</v>
      </c>
      <c r="B21" s="12">
        <v>1965</v>
      </c>
      <c r="D21" s="12" t="s">
        <v>14</v>
      </c>
      <c r="E21" s="12">
        <v>2253</v>
      </c>
    </row>
    <row r="22" spans="1:5" x14ac:dyDescent="0.25">
      <c r="A22" s="11" t="s">
        <v>20</v>
      </c>
      <c r="B22" s="11">
        <v>16</v>
      </c>
      <c r="D22" s="11" t="s">
        <v>14</v>
      </c>
      <c r="E22" s="11">
        <v>5</v>
      </c>
    </row>
    <row r="23" spans="1:5" x14ac:dyDescent="0.25">
      <c r="A23" s="12" t="s">
        <v>20</v>
      </c>
      <c r="B23" s="12">
        <v>107</v>
      </c>
      <c r="D23" s="12" t="s">
        <v>14</v>
      </c>
      <c r="E23" s="12">
        <v>38</v>
      </c>
    </row>
    <row r="24" spans="1:5" x14ac:dyDescent="0.25">
      <c r="A24" s="11" t="s">
        <v>20</v>
      </c>
      <c r="B24" s="11">
        <v>134</v>
      </c>
      <c r="D24" s="11" t="s">
        <v>14</v>
      </c>
      <c r="E24" s="11">
        <v>12</v>
      </c>
    </row>
    <row r="25" spans="1:5" x14ac:dyDescent="0.25">
      <c r="A25" s="12" t="s">
        <v>20</v>
      </c>
      <c r="B25" s="12">
        <v>198</v>
      </c>
      <c r="D25" s="12" t="s">
        <v>14</v>
      </c>
      <c r="E25" s="12">
        <v>1684</v>
      </c>
    </row>
    <row r="26" spans="1:5" x14ac:dyDescent="0.25">
      <c r="A26" s="11" t="s">
        <v>20</v>
      </c>
      <c r="B26" s="11">
        <v>111</v>
      </c>
      <c r="D26" s="11" t="s">
        <v>14</v>
      </c>
      <c r="E26" s="11">
        <v>56</v>
      </c>
    </row>
    <row r="27" spans="1:5" x14ac:dyDescent="0.25">
      <c r="A27" s="12" t="s">
        <v>20</v>
      </c>
      <c r="B27" s="12">
        <v>222</v>
      </c>
      <c r="D27" s="12" t="s">
        <v>14</v>
      </c>
      <c r="E27" s="12">
        <v>838</v>
      </c>
    </row>
    <row r="28" spans="1:5" x14ac:dyDescent="0.25">
      <c r="A28" s="11" t="s">
        <v>20</v>
      </c>
      <c r="B28" s="11">
        <v>6212</v>
      </c>
      <c r="D28" s="11" t="s">
        <v>14</v>
      </c>
      <c r="E28" s="11">
        <v>1000</v>
      </c>
    </row>
    <row r="29" spans="1:5" x14ac:dyDescent="0.25">
      <c r="A29" s="12" t="s">
        <v>20</v>
      </c>
      <c r="B29" s="12">
        <v>98</v>
      </c>
      <c r="D29" s="12" t="s">
        <v>14</v>
      </c>
      <c r="E29" s="12">
        <v>1482</v>
      </c>
    </row>
    <row r="30" spans="1:5" x14ac:dyDescent="0.25">
      <c r="A30" s="11" t="s">
        <v>20</v>
      </c>
      <c r="B30" s="11">
        <v>92</v>
      </c>
      <c r="D30" s="11" t="s">
        <v>14</v>
      </c>
      <c r="E30" s="11">
        <v>106</v>
      </c>
    </row>
    <row r="31" spans="1:5" x14ac:dyDescent="0.25">
      <c r="A31" s="12" t="s">
        <v>20</v>
      </c>
      <c r="B31" s="12">
        <v>149</v>
      </c>
      <c r="D31" s="12" t="s">
        <v>14</v>
      </c>
      <c r="E31" s="12">
        <v>679</v>
      </c>
    </row>
    <row r="32" spans="1:5" x14ac:dyDescent="0.25">
      <c r="A32" s="11" t="s">
        <v>20</v>
      </c>
      <c r="B32" s="11">
        <v>2431</v>
      </c>
      <c r="D32" s="11" t="s">
        <v>14</v>
      </c>
      <c r="E32" s="11">
        <v>1220</v>
      </c>
    </row>
    <row r="33" spans="1:5" x14ac:dyDescent="0.25">
      <c r="A33" s="12" t="s">
        <v>20</v>
      </c>
      <c r="B33" s="12">
        <v>303</v>
      </c>
      <c r="D33" s="12" t="s">
        <v>14</v>
      </c>
      <c r="E33" s="12">
        <v>1</v>
      </c>
    </row>
    <row r="34" spans="1:5" x14ac:dyDescent="0.25">
      <c r="A34" s="11" t="s">
        <v>20</v>
      </c>
      <c r="B34" s="11">
        <v>209</v>
      </c>
      <c r="D34" s="11" t="s">
        <v>14</v>
      </c>
      <c r="E34" s="11">
        <v>37</v>
      </c>
    </row>
    <row r="35" spans="1:5" x14ac:dyDescent="0.25">
      <c r="A35" s="12" t="s">
        <v>20</v>
      </c>
      <c r="B35" s="12">
        <v>131</v>
      </c>
      <c r="D35" s="12" t="s">
        <v>14</v>
      </c>
      <c r="E35" s="12">
        <v>60</v>
      </c>
    </row>
    <row r="36" spans="1:5" x14ac:dyDescent="0.25">
      <c r="A36" s="11" t="s">
        <v>20</v>
      </c>
      <c r="B36" s="11">
        <v>164</v>
      </c>
      <c r="D36" s="11" t="s">
        <v>14</v>
      </c>
      <c r="E36" s="11">
        <v>296</v>
      </c>
    </row>
    <row r="37" spans="1:5" x14ac:dyDescent="0.25">
      <c r="A37" s="12" t="s">
        <v>20</v>
      </c>
      <c r="B37" s="12">
        <v>201</v>
      </c>
      <c r="D37" s="12" t="s">
        <v>14</v>
      </c>
      <c r="E37" s="12">
        <v>3304</v>
      </c>
    </row>
    <row r="38" spans="1:5" x14ac:dyDescent="0.25">
      <c r="A38" s="11" t="s">
        <v>20</v>
      </c>
      <c r="B38" s="11">
        <v>211</v>
      </c>
      <c r="D38" s="11" t="s">
        <v>14</v>
      </c>
      <c r="E38" s="11">
        <v>73</v>
      </c>
    </row>
    <row r="39" spans="1:5" x14ac:dyDescent="0.25">
      <c r="A39" s="12" t="s">
        <v>20</v>
      </c>
      <c r="B39" s="12">
        <v>128</v>
      </c>
      <c r="D39" s="12" t="s">
        <v>14</v>
      </c>
      <c r="E39" s="12">
        <v>3387</v>
      </c>
    </row>
    <row r="40" spans="1:5" x14ac:dyDescent="0.25">
      <c r="A40" s="11" t="s">
        <v>20</v>
      </c>
      <c r="B40" s="11">
        <v>1600</v>
      </c>
      <c r="D40" s="11" t="s">
        <v>14</v>
      </c>
      <c r="E40" s="11">
        <v>662</v>
      </c>
    </row>
    <row r="41" spans="1:5" x14ac:dyDescent="0.25">
      <c r="A41" s="12" t="s">
        <v>20</v>
      </c>
      <c r="B41" s="12">
        <v>249</v>
      </c>
      <c r="D41" s="12" t="s">
        <v>14</v>
      </c>
      <c r="E41" s="12">
        <v>774</v>
      </c>
    </row>
    <row r="42" spans="1:5" x14ac:dyDescent="0.25">
      <c r="A42" s="11" t="s">
        <v>20</v>
      </c>
      <c r="B42" s="11">
        <v>236</v>
      </c>
      <c r="D42" s="11" t="s">
        <v>14</v>
      </c>
      <c r="E42" s="11">
        <v>672</v>
      </c>
    </row>
    <row r="43" spans="1:5" x14ac:dyDescent="0.25">
      <c r="A43" s="12" t="s">
        <v>20</v>
      </c>
      <c r="B43" s="12">
        <v>4065</v>
      </c>
      <c r="D43" s="12" t="s">
        <v>14</v>
      </c>
      <c r="E43" s="12">
        <v>940</v>
      </c>
    </row>
    <row r="44" spans="1:5" x14ac:dyDescent="0.25">
      <c r="A44" s="11" t="s">
        <v>20</v>
      </c>
      <c r="B44" s="11">
        <v>246</v>
      </c>
      <c r="D44" s="11" t="s">
        <v>14</v>
      </c>
      <c r="E44" s="11">
        <v>117</v>
      </c>
    </row>
    <row r="45" spans="1:5" x14ac:dyDescent="0.25">
      <c r="A45" s="12" t="s">
        <v>20</v>
      </c>
      <c r="B45" s="12">
        <v>2475</v>
      </c>
      <c r="D45" s="12" t="s">
        <v>14</v>
      </c>
      <c r="E45" s="12">
        <v>115</v>
      </c>
    </row>
    <row r="46" spans="1:5" x14ac:dyDescent="0.25">
      <c r="A46" s="11" t="s">
        <v>20</v>
      </c>
      <c r="B46" s="11">
        <v>76</v>
      </c>
      <c r="D46" s="11" t="s">
        <v>14</v>
      </c>
      <c r="E46" s="11">
        <v>326</v>
      </c>
    </row>
    <row r="47" spans="1:5" x14ac:dyDescent="0.25">
      <c r="A47" s="12" t="s">
        <v>20</v>
      </c>
      <c r="B47" s="12">
        <v>54</v>
      </c>
      <c r="D47" s="12" t="s">
        <v>14</v>
      </c>
      <c r="E47" s="12">
        <v>1</v>
      </c>
    </row>
    <row r="48" spans="1:5" x14ac:dyDescent="0.25">
      <c r="A48" s="11" t="s">
        <v>20</v>
      </c>
      <c r="B48" s="11">
        <v>88</v>
      </c>
      <c r="D48" s="11" t="s">
        <v>14</v>
      </c>
      <c r="E48" s="11">
        <v>1467</v>
      </c>
    </row>
    <row r="49" spans="1:5" x14ac:dyDescent="0.25">
      <c r="A49" s="12" t="s">
        <v>20</v>
      </c>
      <c r="B49" s="12">
        <v>85</v>
      </c>
      <c r="D49" s="12" t="s">
        <v>14</v>
      </c>
      <c r="E49" s="12">
        <v>5681</v>
      </c>
    </row>
    <row r="50" spans="1:5" x14ac:dyDescent="0.25">
      <c r="A50" s="11" t="s">
        <v>20</v>
      </c>
      <c r="B50" s="11">
        <v>170</v>
      </c>
      <c r="D50" s="11" t="s">
        <v>14</v>
      </c>
      <c r="E50" s="11">
        <v>1059</v>
      </c>
    </row>
    <row r="51" spans="1:5" x14ac:dyDescent="0.25">
      <c r="A51" s="12" t="s">
        <v>20</v>
      </c>
      <c r="B51" s="12">
        <v>330</v>
      </c>
      <c r="D51" s="12" t="s">
        <v>14</v>
      </c>
      <c r="E51" s="12">
        <v>1194</v>
      </c>
    </row>
    <row r="52" spans="1:5" x14ac:dyDescent="0.25">
      <c r="A52" s="11" t="s">
        <v>20</v>
      </c>
      <c r="B52" s="11">
        <v>127</v>
      </c>
      <c r="D52" s="11" t="s">
        <v>14</v>
      </c>
      <c r="E52" s="11">
        <v>30</v>
      </c>
    </row>
    <row r="53" spans="1:5" x14ac:dyDescent="0.25">
      <c r="A53" s="12" t="s">
        <v>20</v>
      </c>
      <c r="B53" s="12">
        <v>411</v>
      </c>
      <c r="D53" s="12" t="s">
        <v>14</v>
      </c>
      <c r="E53" s="12">
        <v>75</v>
      </c>
    </row>
    <row r="54" spans="1:5" x14ac:dyDescent="0.25">
      <c r="A54" s="11" t="s">
        <v>20</v>
      </c>
      <c r="B54" s="11">
        <v>180</v>
      </c>
      <c r="D54" s="11" t="s">
        <v>14</v>
      </c>
      <c r="E54" s="11">
        <v>955</v>
      </c>
    </row>
    <row r="55" spans="1:5" x14ac:dyDescent="0.25">
      <c r="A55" s="12" t="s">
        <v>20</v>
      </c>
      <c r="B55" s="12">
        <v>374</v>
      </c>
      <c r="D55" s="12" t="s">
        <v>14</v>
      </c>
      <c r="E55" s="12">
        <v>67</v>
      </c>
    </row>
    <row r="56" spans="1:5" x14ac:dyDescent="0.25">
      <c r="A56" s="11" t="s">
        <v>20</v>
      </c>
      <c r="B56" s="11">
        <v>71</v>
      </c>
      <c r="D56" s="11" t="s">
        <v>14</v>
      </c>
      <c r="E56" s="11">
        <v>5</v>
      </c>
    </row>
    <row r="57" spans="1:5" x14ac:dyDescent="0.25">
      <c r="A57" s="12" t="s">
        <v>20</v>
      </c>
      <c r="B57" s="12">
        <v>203</v>
      </c>
      <c r="D57" s="12" t="s">
        <v>14</v>
      </c>
      <c r="E57" s="12">
        <v>26</v>
      </c>
    </row>
    <row r="58" spans="1:5" x14ac:dyDescent="0.25">
      <c r="A58" s="11" t="s">
        <v>20</v>
      </c>
      <c r="B58" s="11">
        <v>113</v>
      </c>
      <c r="D58" s="11" t="s">
        <v>14</v>
      </c>
      <c r="E58" s="11">
        <v>1130</v>
      </c>
    </row>
    <row r="59" spans="1:5" x14ac:dyDescent="0.25">
      <c r="A59" s="12" t="s">
        <v>20</v>
      </c>
      <c r="B59" s="12">
        <v>96</v>
      </c>
      <c r="D59" s="12" t="s">
        <v>14</v>
      </c>
      <c r="E59" s="12">
        <v>782</v>
      </c>
    </row>
    <row r="60" spans="1:5" x14ac:dyDescent="0.25">
      <c r="A60" s="11" t="s">
        <v>20</v>
      </c>
      <c r="B60" s="11">
        <v>498</v>
      </c>
      <c r="D60" s="11" t="s">
        <v>14</v>
      </c>
      <c r="E60" s="11">
        <v>210</v>
      </c>
    </row>
    <row r="61" spans="1:5" x14ac:dyDescent="0.25">
      <c r="A61" s="12" t="s">
        <v>20</v>
      </c>
      <c r="B61" s="12">
        <v>180</v>
      </c>
      <c r="D61" s="12" t="s">
        <v>14</v>
      </c>
      <c r="E61" s="12">
        <v>136</v>
      </c>
    </row>
    <row r="62" spans="1:5" x14ac:dyDescent="0.25">
      <c r="A62" s="11" t="s">
        <v>20</v>
      </c>
      <c r="B62" s="11">
        <v>27</v>
      </c>
      <c r="D62" s="11" t="s">
        <v>14</v>
      </c>
      <c r="E62" s="11">
        <v>86</v>
      </c>
    </row>
    <row r="63" spans="1:5" x14ac:dyDescent="0.25">
      <c r="A63" s="12" t="s">
        <v>20</v>
      </c>
      <c r="B63" s="12">
        <v>2331</v>
      </c>
      <c r="D63" s="12" t="s">
        <v>14</v>
      </c>
      <c r="E63" s="12">
        <v>19</v>
      </c>
    </row>
    <row r="64" spans="1:5" x14ac:dyDescent="0.25">
      <c r="A64" s="11" t="s">
        <v>20</v>
      </c>
      <c r="B64" s="11">
        <v>113</v>
      </c>
      <c r="D64" s="11" t="s">
        <v>14</v>
      </c>
      <c r="E64" s="11">
        <v>886</v>
      </c>
    </row>
    <row r="65" spans="1:5" x14ac:dyDescent="0.25">
      <c r="A65" s="12" t="s">
        <v>20</v>
      </c>
      <c r="B65" s="12">
        <v>164</v>
      </c>
      <c r="D65" s="12" t="s">
        <v>14</v>
      </c>
      <c r="E65" s="12">
        <v>35</v>
      </c>
    </row>
    <row r="66" spans="1:5" x14ac:dyDescent="0.25">
      <c r="A66" s="11" t="s">
        <v>20</v>
      </c>
      <c r="B66" s="11">
        <v>164</v>
      </c>
      <c r="D66" s="11" t="s">
        <v>14</v>
      </c>
      <c r="E66" s="11">
        <v>24</v>
      </c>
    </row>
    <row r="67" spans="1:5" x14ac:dyDescent="0.25">
      <c r="A67" s="12" t="s">
        <v>20</v>
      </c>
      <c r="B67" s="12">
        <v>336</v>
      </c>
      <c r="D67" s="12" t="s">
        <v>14</v>
      </c>
      <c r="E67" s="12">
        <v>86</v>
      </c>
    </row>
    <row r="68" spans="1:5" x14ac:dyDescent="0.25">
      <c r="A68" s="11" t="s">
        <v>20</v>
      </c>
      <c r="B68" s="11">
        <v>1917</v>
      </c>
      <c r="D68" s="11" t="s">
        <v>14</v>
      </c>
      <c r="E68" s="11">
        <v>243</v>
      </c>
    </row>
    <row r="69" spans="1:5" x14ac:dyDescent="0.25">
      <c r="A69" s="12" t="s">
        <v>20</v>
      </c>
      <c r="B69" s="12">
        <v>95</v>
      </c>
      <c r="D69" s="12" t="s">
        <v>14</v>
      </c>
      <c r="E69" s="12">
        <v>65</v>
      </c>
    </row>
    <row r="70" spans="1:5" x14ac:dyDescent="0.25">
      <c r="A70" s="11" t="s">
        <v>20</v>
      </c>
      <c r="B70" s="11">
        <v>147</v>
      </c>
      <c r="D70" s="11" t="s">
        <v>14</v>
      </c>
      <c r="E70" s="11">
        <v>100</v>
      </c>
    </row>
    <row r="71" spans="1:5" x14ac:dyDescent="0.25">
      <c r="A71" s="12" t="s">
        <v>20</v>
      </c>
      <c r="B71" s="12">
        <v>86</v>
      </c>
      <c r="D71" s="12" t="s">
        <v>14</v>
      </c>
      <c r="E71" s="12">
        <v>168</v>
      </c>
    </row>
    <row r="72" spans="1:5" x14ac:dyDescent="0.25">
      <c r="A72" s="11" t="s">
        <v>20</v>
      </c>
      <c r="B72" s="11">
        <v>83</v>
      </c>
      <c r="D72" s="11" t="s">
        <v>14</v>
      </c>
      <c r="E72" s="11">
        <v>13</v>
      </c>
    </row>
    <row r="73" spans="1:5" x14ac:dyDescent="0.25">
      <c r="A73" s="12" t="s">
        <v>20</v>
      </c>
      <c r="B73" s="12">
        <v>676</v>
      </c>
      <c r="D73" s="12" t="s">
        <v>14</v>
      </c>
      <c r="E73" s="12">
        <v>1</v>
      </c>
    </row>
    <row r="74" spans="1:5" x14ac:dyDescent="0.25">
      <c r="A74" s="11" t="s">
        <v>20</v>
      </c>
      <c r="B74" s="11">
        <v>361</v>
      </c>
      <c r="D74" s="11" t="s">
        <v>14</v>
      </c>
      <c r="E74" s="11">
        <v>40</v>
      </c>
    </row>
    <row r="75" spans="1:5" x14ac:dyDescent="0.25">
      <c r="A75" s="12" t="s">
        <v>20</v>
      </c>
      <c r="B75" s="12">
        <v>131</v>
      </c>
      <c r="D75" s="12" t="s">
        <v>14</v>
      </c>
      <c r="E75" s="12">
        <v>226</v>
      </c>
    </row>
    <row r="76" spans="1:5" x14ac:dyDescent="0.25">
      <c r="A76" s="11" t="s">
        <v>20</v>
      </c>
      <c r="B76" s="11">
        <v>126</v>
      </c>
      <c r="D76" s="11" t="s">
        <v>14</v>
      </c>
      <c r="E76" s="11">
        <v>1625</v>
      </c>
    </row>
    <row r="77" spans="1:5" x14ac:dyDescent="0.25">
      <c r="A77" s="12" t="s">
        <v>20</v>
      </c>
      <c r="B77" s="12">
        <v>275</v>
      </c>
      <c r="D77" s="12" t="s">
        <v>14</v>
      </c>
      <c r="E77" s="12">
        <v>143</v>
      </c>
    </row>
    <row r="78" spans="1:5" x14ac:dyDescent="0.25">
      <c r="A78" s="11" t="s">
        <v>20</v>
      </c>
      <c r="B78" s="11">
        <v>67</v>
      </c>
      <c r="D78" s="11" t="s">
        <v>14</v>
      </c>
      <c r="E78" s="11">
        <v>934</v>
      </c>
    </row>
    <row r="79" spans="1:5" x14ac:dyDescent="0.25">
      <c r="A79" s="12" t="s">
        <v>20</v>
      </c>
      <c r="B79" s="12">
        <v>154</v>
      </c>
      <c r="D79" s="12" t="s">
        <v>14</v>
      </c>
      <c r="E79" s="12">
        <v>17</v>
      </c>
    </row>
    <row r="80" spans="1:5" x14ac:dyDescent="0.25">
      <c r="A80" s="11" t="s">
        <v>20</v>
      </c>
      <c r="B80" s="11">
        <v>1782</v>
      </c>
      <c r="D80" s="11" t="s">
        <v>14</v>
      </c>
      <c r="E80" s="11">
        <v>2179</v>
      </c>
    </row>
    <row r="81" spans="1:5" x14ac:dyDescent="0.25">
      <c r="A81" s="12" t="s">
        <v>20</v>
      </c>
      <c r="B81" s="12">
        <v>903</v>
      </c>
      <c r="D81" s="12" t="s">
        <v>14</v>
      </c>
      <c r="E81" s="12">
        <v>931</v>
      </c>
    </row>
    <row r="82" spans="1:5" x14ac:dyDescent="0.25">
      <c r="A82" s="11" t="s">
        <v>20</v>
      </c>
      <c r="B82" s="11">
        <v>94</v>
      </c>
      <c r="D82" s="11" t="s">
        <v>14</v>
      </c>
      <c r="E82" s="11">
        <v>92</v>
      </c>
    </row>
    <row r="83" spans="1:5" x14ac:dyDescent="0.25">
      <c r="A83" s="12" t="s">
        <v>20</v>
      </c>
      <c r="B83" s="12">
        <v>180</v>
      </c>
      <c r="D83" s="12" t="s">
        <v>14</v>
      </c>
      <c r="E83" s="12">
        <v>57</v>
      </c>
    </row>
    <row r="84" spans="1:5" x14ac:dyDescent="0.25">
      <c r="A84" s="11" t="s">
        <v>20</v>
      </c>
      <c r="B84" s="11">
        <v>533</v>
      </c>
      <c r="D84" s="11" t="s">
        <v>14</v>
      </c>
      <c r="E84" s="11">
        <v>41</v>
      </c>
    </row>
    <row r="85" spans="1:5" x14ac:dyDescent="0.25">
      <c r="A85" s="12" t="s">
        <v>20</v>
      </c>
      <c r="B85" s="12">
        <v>2443</v>
      </c>
      <c r="D85" s="12" t="s">
        <v>14</v>
      </c>
      <c r="E85" s="12">
        <v>1</v>
      </c>
    </row>
    <row r="86" spans="1:5" x14ac:dyDescent="0.25">
      <c r="A86" s="11" t="s">
        <v>20</v>
      </c>
      <c r="B86" s="11">
        <v>89</v>
      </c>
      <c r="D86" s="11" t="s">
        <v>14</v>
      </c>
      <c r="E86" s="11">
        <v>101</v>
      </c>
    </row>
    <row r="87" spans="1:5" x14ac:dyDescent="0.25">
      <c r="A87" s="12" t="s">
        <v>20</v>
      </c>
      <c r="B87" s="12">
        <v>159</v>
      </c>
      <c r="D87" s="12" t="s">
        <v>14</v>
      </c>
      <c r="E87" s="12">
        <v>1335</v>
      </c>
    </row>
    <row r="88" spans="1:5" x14ac:dyDescent="0.25">
      <c r="A88" s="11" t="s">
        <v>20</v>
      </c>
      <c r="B88" s="11">
        <v>50</v>
      </c>
      <c r="D88" s="11" t="s">
        <v>14</v>
      </c>
      <c r="E88" s="11">
        <v>15</v>
      </c>
    </row>
    <row r="89" spans="1:5" x14ac:dyDescent="0.25">
      <c r="A89" s="12" t="s">
        <v>20</v>
      </c>
      <c r="B89" s="12">
        <v>186</v>
      </c>
      <c r="D89" s="12" t="s">
        <v>14</v>
      </c>
      <c r="E89" s="12">
        <v>454</v>
      </c>
    </row>
    <row r="90" spans="1:5" x14ac:dyDescent="0.25">
      <c r="A90" s="11" t="s">
        <v>20</v>
      </c>
      <c r="B90" s="11">
        <v>1071</v>
      </c>
      <c r="D90" s="11" t="s">
        <v>14</v>
      </c>
      <c r="E90" s="11">
        <v>3182</v>
      </c>
    </row>
    <row r="91" spans="1:5" x14ac:dyDescent="0.25">
      <c r="A91" s="12" t="s">
        <v>20</v>
      </c>
      <c r="B91" s="12">
        <v>117</v>
      </c>
      <c r="D91" s="12" t="s">
        <v>14</v>
      </c>
      <c r="E91" s="12">
        <v>15</v>
      </c>
    </row>
    <row r="92" spans="1:5" x14ac:dyDescent="0.25">
      <c r="A92" s="11" t="s">
        <v>20</v>
      </c>
      <c r="B92" s="11">
        <v>70</v>
      </c>
      <c r="D92" s="11" t="s">
        <v>14</v>
      </c>
      <c r="E92" s="11">
        <v>133</v>
      </c>
    </row>
    <row r="93" spans="1:5" x14ac:dyDescent="0.25">
      <c r="A93" s="12" t="s">
        <v>20</v>
      </c>
      <c r="B93" s="12">
        <v>135</v>
      </c>
      <c r="D93" s="12" t="s">
        <v>14</v>
      </c>
      <c r="E93" s="12">
        <v>2062</v>
      </c>
    </row>
    <row r="94" spans="1:5" x14ac:dyDescent="0.25">
      <c r="A94" s="11" t="s">
        <v>20</v>
      </c>
      <c r="B94" s="11">
        <v>768</v>
      </c>
      <c r="D94" s="11" t="s">
        <v>14</v>
      </c>
      <c r="E94" s="11">
        <v>29</v>
      </c>
    </row>
    <row r="95" spans="1:5" x14ac:dyDescent="0.25">
      <c r="A95" s="12" t="s">
        <v>20</v>
      </c>
      <c r="B95" s="12">
        <v>199</v>
      </c>
      <c r="D95" s="12" t="s">
        <v>14</v>
      </c>
      <c r="E95" s="12">
        <v>132</v>
      </c>
    </row>
    <row r="96" spans="1:5" x14ac:dyDescent="0.25">
      <c r="A96" s="11" t="s">
        <v>20</v>
      </c>
      <c r="B96" s="11">
        <v>107</v>
      </c>
      <c r="D96" s="11" t="s">
        <v>14</v>
      </c>
      <c r="E96" s="11">
        <v>137</v>
      </c>
    </row>
    <row r="97" spans="1:5" x14ac:dyDescent="0.25">
      <c r="A97" s="12" t="s">
        <v>20</v>
      </c>
      <c r="B97" s="12">
        <v>195</v>
      </c>
      <c r="D97" s="12" t="s">
        <v>14</v>
      </c>
      <c r="E97" s="12">
        <v>908</v>
      </c>
    </row>
    <row r="98" spans="1:5" x14ac:dyDescent="0.25">
      <c r="A98" s="11" t="s">
        <v>20</v>
      </c>
      <c r="B98" s="11">
        <v>3376</v>
      </c>
      <c r="D98" s="11" t="s">
        <v>14</v>
      </c>
      <c r="E98" s="11">
        <v>10</v>
      </c>
    </row>
    <row r="99" spans="1:5" x14ac:dyDescent="0.25">
      <c r="A99" s="12" t="s">
        <v>20</v>
      </c>
      <c r="B99" s="12">
        <v>41</v>
      </c>
      <c r="D99" s="12" t="s">
        <v>14</v>
      </c>
      <c r="E99" s="12">
        <v>1910</v>
      </c>
    </row>
    <row r="100" spans="1:5" x14ac:dyDescent="0.25">
      <c r="A100" s="11" t="s">
        <v>20</v>
      </c>
      <c r="B100" s="11">
        <v>1821</v>
      </c>
      <c r="D100" s="11" t="s">
        <v>14</v>
      </c>
      <c r="E100" s="11">
        <v>38</v>
      </c>
    </row>
    <row r="101" spans="1:5" x14ac:dyDescent="0.25">
      <c r="A101" s="12" t="s">
        <v>20</v>
      </c>
      <c r="B101" s="12">
        <v>164</v>
      </c>
      <c r="D101" s="12" t="s">
        <v>14</v>
      </c>
      <c r="E101" s="12">
        <v>104</v>
      </c>
    </row>
    <row r="102" spans="1:5" x14ac:dyDescent="0.25">
      <c r="A102" s="11" t="s">
        <v>20</v>
      </c>
      <c r="B102" s="11">
        <v>157</v>
      </c>
      <c r="D102" s="11" t="s">
        <v>14</v>
      </c>
      <c r="E102" s="11">
        <v>49</v>
      </c>
    </row>
    <row r="103" spans="1:5" x14ac:dyDescent="0.25">
      <c r="A103" s="12" t="s">
        <v>20</v>
      </c>
      <c r="B103" s="12">
        <v>246</v>
      </c>
      <c r="D103" s="12" t="s">
        <v>14</v>
      </c>
      <c r="E103" s="12">
        <v>1</v>
      </c>
    </row>
    <row r="104" spans="1:5" x14ac:dyDescent="0.25">
      <c r="A104" s="11" t="s">
        <v>20</v>
      </c>
      <c r="B104" s="11">
        <v>1396</v>
      </c>
      <c r="D104" s="11" t="s">
        <v>14</v>
      </c>
      <c r="E104" s="11">
        <v>245</v>
      </c>
    </row>
    <row r="105" spans="1:5" x14ac:dyDescent="0.25">
      <c r="A105" s="12" t="s">
        <v>20</v>
      </c>
      <c r="B105" s="12">
        <v>2506</v>
      </c>
      <c r="D105" s="12" t="s">
        <v>14</v>
      </c>
      <c r="E105" s="12">
        <v>32</v>
      </c>
    </row>
    <row r="106" spans="1:5" x14ac:dyDescent="0.25">
      <c r="A106" s="11" t="s">
        <v>20</v>
      </c>
      <c r="B106" s="11">
        <v>244</v>
      </c>
      <c r="D106" s="11" t="s">
        <v>14</v>
      </c>
      <c r="E106" s="11">
        <v>7</v>
      </c>
    </row>
    <row r="107" spans="1:5" x14ac:dyDescent="0.25">
      <c r="A107" s="12" t="s">
        <v>20</v>
      </c>
      <c r="B107" s="12">
        <v>146</v>
      </c>
      <c r="D107" s="12" t="s">
        <v>14</v>
      </c>
      <c r="E107" s="12">
        <v>803</v>
      </c>
    </row>
    <row r="108" spans="1:5" x14ac:dyDescent="0.25">
      <c r="A108" s="11" t="s">
        <v>20</v>
      </c>
      <c r="B108" s="11">
        <v>1267</v>
      </c>
      <c r="D108" s="11" t="s">
        <v>14</v>
      </c>
      <c r="E108" s="11">
        <v>16</v>
      </c>
    </row>
    <row r="109" spans="1:5" x14ac:dyDescent="0.25">
      <c r="A109" s="12" t="s">
        <v>20</v>
      </c>
      <c r="B109" s="12">
        <v>1561</v>
      </c>
      <c r="D109" s="12" t="s">
        <v>14</v>
      </c>
      <c r="E109" s="12">
        <v>31</v>
      </c>
    </row>
    <row r="110" spans="1:5" x14ac:dyDescent="0.25">
      <c r="A110" s="11" t="s">
        <v>20</v>
      </c>
      <c r="B110" s="11">
        <v>48</v>
      </c>
      <c r="D110" s="11" t="s">
        <v>14</v>
      </c>
      <c r="E110" s="11">
        <v>108</v>
      </c>
    </row>
    <row r="111" spans="1:5" x14ac:dyDescent="0.25">
      <c r="A111" s="12" t="s">
        <v>20</v>
      </c>
      <c r="B111" s="12">
        <v>2739</v>
      </c>
      <c r="D111" s="12" t="s">
        <v>14</v>
      </c>
      <c r="E111" s="12">
        <v>30</v>
      </c>
    </row>
    <row r="112" spans="1:5" x14ac:dyDescent="0.25">
      <c r="A112" s="11" t="s">
        <v>20</v>
      </c>
      <c r="B112" s="11">
        <v>3537</v>
      </c>
      <c r="D112" s="11" t="s">
        <v>14</v>
      </c>
      <c r="E112" s="11">
        <v>17</v>
      </c>
    </row>
    <row r="113" spans="1:5" x14ac:dyDescent="0.25">
      <c r="A113" s="12" t="s">
        <v>20</v>
      </c>
      <c r="B113" s="12">
        <v>2107</v>
      </c>
      <c r="D113" s="12" t="s">
        <v>14</v>
      </c>
      <c r="E113" s="12">
        <v>80</v>
      </c>
    </row>
    <row r="114" spans="1:5" x14ac:dyDescent="0.25">
      <c r="A114" s="11" t="s">
        <v>20</v>
      </c>
      <c r="B114" s="11">
        <v>3318</v>
      </c>
      <c r="D114" s="11" t="s">
        <v>14</v>
      </c>
      <c r="E114" s="11">
        <v>2468</v>
      </c>
    </row>
    <row r="115" spans="1:5" x14ac:dyDescent="0.25">
      <c r="A115" s="12" t="s">
        <v>20</v>
      </c>
      <c r="B115" s="12">
        <v>340</v>
      </c>
      <c r="D115" s="12" t="s">
        <v>14</v>
      </c>
      <c r="E115" s="12">
        <v>26</v>
      </c>
    </row>
    <row r="116" spans="1:5" x14ac:dyDescent="0.25">
      <c r="A116" s="11" t="s">
        <v>20</v>
      </c>
      <c r="B116" s="11">
        <v>1442</v>
      </c>
      <c r="D116" s="11" t="s">
        <v>14</v>
      </c>
      <c r="E116" s="11">
        <v>73</v>
      </c>
    </row>
    <row r="117" spans="1:5" x14ac:dyDescent="0.25">
      <c r="A117" s="12" t="s">
        <v>20</v>
      </c>
      <c r="B117" s="12">
        <v>126</v>
      </c>
      <c r="D117" s="12" t="s">
        <v>14</v>
      </c>
      <c r="E117" s="12">
        <v>128</v>
      </c>
    </row>
    <row r="118" spans="1:5" x14ac:dyDescent="0.25">
      <c r="A118" s="11" t="s">
        <v>20</v>
      </c>
      <c r="B118" s="11">
        <v>524</v>
      </c>
      <c r="D118" s="11" t="s">
        <v>14</v>
      </c>
      <c r="E118" s="11">
        <v>33</v>
      </c>
    </row>
    <row r="119" spans="1:5" x14ac:dyDescent="0.25">
      <c r="A119" s="12" t="s">
        <v>20</v>
      </c>
      <c r="B119" s="12">
        <v>1989</v>
      </c>
      <c r="D119" s="12" t="s">
        <v>14</v>
      </c>
      <c r="E119" s="12">
        <v>1072</v>
      </c>
    </row>
    <row r="120" spans="1:5" x14ac:dyDescent="0.25">
      <c r="A120" s="11" t="s">
        <v>20</v>
      </c>
      <c r="B120" s="11">
        <v>157</v>
      </c>
      <c r="D120" s="11" t="s">
        <v>14</v>
      </c>
      <c r="E120" s="11">
        <v>393</v>
      </c>
    </row>
    <row r="121" spans="1:5" x14ac:dyDescent="0.25">
      <c r="A121" s="12" t="s">
        <v>20</v>
      </c>
      <c r="B121" s="12">
        <v>4498</v>
      </c>
      <c r="D121" s="12" t="s">
        <v>14</v>
      </c>
      <c r="E121" s="12">
        <v>1257</v>
      </c>
    </row>
    <row r="122" spans="1:5" x14ac:dyDescent="0.25">
      <c r="A122" s="11" t="s">
        <v>20</v>
      </c>
      <c r="B122" s="11">
        <v>80</v>
      </c>
      <c r="D122" s="11" t="s">
        <v>14</v>
      </c>
      <c r="E122" s="11">
        <v>328</v>
      </c>
    </row>
    <row r="123" spans="1:5" x14ac:dyDescent="0.25">
      <c r="A123" s="12" t="s">
        <v>20</v>
      </c>
      <c r="B123" s="12">
        <v>43</v>
      </c>
      <c r="D123" s="12" t="s">
        <v>14</v>
      </c>
      <c r="E123" s="12">
        <v>147</v>
      </c>
    </row>
    <row r="124" spans="1:5" x14ac:dyDescent="0.25">
      <c r="A124" s="11" t="s">
        <v>20</v>
      </c>
      <c r="B124" s="11">
        <v>2053</v>
      </c>
      <c r="D124" s="11" t="s">
        <v>14</v>
      </c>
      <c r="E124" s="11">
        <v>830</v>
      </c>
    </row>
    <row r="125" spans="1:5" x14ac:dyDescent="0.25">
      <c r="A125" s="12" t="s">
        <v>20</v>
      </c>
      <c r="B125" s="12">
        <v>168</v>
      </c>
      <c r="D125" s="12" t="s">
        <v>14</v>
      </c>
      <c r="E125" s="12">
        <v>331</v>
      </c>
    </row>
    <row r="126" spans="1:5" x14ac:dyDescent="0.25">
      <c r="A126" s="11" t="s">
        <v>20</v>
      </c>
      <c r="B126" s="11">
        <v>4289</v>
      </c>
      <c r="D126" s="11" t="s">
        <v>14</v>
      </c>
      <c r="E126" s="11">
        <v>25</v>
      </c>
    </row>
    <row r="127" spans="1:5" x14ac:dyDescent="0.25">
      <c r="A127" s="12" t="s">
        <v>20</v>
      </c>
      <c r="B127" s="12">
        <v>165</v>
      </c>
      <c r="D127" s="12" t="s">
        <v>14</v>
      </c>
      <c r="E127" s="12">
        <v>3483</v>
      </c>
    </row>
    <row r="128" spans="1:5" x14ac:dyDescent="0.25">
      <c r="A128" s="11" t="s">
        <v>20</v>
      </c>
      <c r="B128" s="11">
        <v>1815</v>
      </c>
      <c r="D128" s="11" t="s">
        <v>14</v>
      </c>
      <c r="E128" s="11">
        <v>923</v>
      </c>
    </row>
    <row r="129" spans="1:5" x14ac:dyDescent="0.25">
      <c r="A129" s="12" t="s">
        <v>20</v>
      </c>
      <c r="B129" s="12">
        <v>397</v>
      </c>
      <c r="D129" s="12" t="s">
        <v>14</v>
      </c>
      <c r="E129" s="12">
        <v>1</v>
      </c>
    </row>
    <row r="130" spans="1:5" x14ac:dyDescent="0.25">
      <c r="A130" s="11" t="s">
        <v>20</v>
      </c>
      <c r="B130" s="11">
        <v>1539</v>
      </c>
      <c r="D130" s="11" t="s">
        <v>14</v>
      </c>
      <c r="E130" s="11">
        <v>33</v>
      </c>
    </row>
    <row r="131" spans="1:5" x14ac:dyDescent="0.25">
      <c r="A131" s="12" t="s">
        <v>20</v>
      </c>
      <c r="B131" s="12">
        <v>138</v>
      </c>
      <c r="D131" s="12" t="s">
        <v>14</v>
      </c>
      <c r="E131" s="12">
        <v>40</v>
      </c>
    </row>
    <row r="132" spans="1:5" x14ac:dyDescent="0.25">
      <c r="A132" s="11" t="s">
        <v>20</v>
      </c>
      <c r="B132" s="11">
        <v>3594</v>
      </c>
      <c r="D132" s="11" t="s">
        <v>14</v>
      </c>
      <c r="E132" s="11">
        <v>23</v>
      </c>
    </row>
    <row r="133" spans="1:5" x14ac:dyDescent="0.25">
      <c r="A133" s="12" t="s">
        <v>20</v>
      </c>
      <c r="B133" s="12">
        <v>5880</v>
      </c>
      <c r="D133" s="12" t="s">
        <v>14</v>
      </c>
      <c r="E133" s="12">
        <v>75</v>
      </c>
    </row>
    <row r="134" spans="1:5" x14ac:dyDescent="0.25">
      <c r="A134" s="11" t="s">
        <v>20</v>
      </c>
      <c r="B134" s="11">
        <v>112</v>
      </c>
      <c r="D134" s="11" t="s">
        <v>14</v>
      </c>
      <c r="E134" s="11">
        <v>2176</v>
      </c>
    </row>
    <row r="135" spans="1:5" x14ac:dyDescent="0.25">
      <c r="A135" s="12" t="s">
        <v>20</v>
      </c>
      <c r="B135" s="12">
        <v>943</v>
      </c>
      <c r="D135" s="12" t="s">
        <v>14</v>
      </c>
      <c r="E135" s="12">
        <v>441</v>
      </c>
    </row>
    <row r="136" spans="1:5" x14ac:dyDescent="0.25">
      <c r="A136" s="11" t="s">
        <v>20</v>
      </c>
      <c r="B136" s="11">
        <v>2468</v>
      </c>
      <c r="D136" s="11" t="s">
        <v>14</v>
      </c>
      <c r="E136" s="11">
        <v>25</v>
      </c>
    </row>
    <row r="137" spans="1:5" x14ac:dyDescent="0.25">
      <c r="A137" s="12" t="s">
        <v>20</v>
      </c>
      <c r="B137" s="12">
        <v>2551</v>
      </c>
      <c r="D137" s="12" t="s">
        <v>14</v>
      </c>
      <c r="E137" s="12">
        <v>127</v>
      </c>
    </row>
    <row r="138" spans="1:5" x14ac:dyDescent="0.25">
      <c r="A138" s="11" t="s">
        <v>20</v>
      </c>
      <c r="B138" s="11">
        <v>101</v>
      </c>
      <c r="D138" s="11" t="s">
        <v>14</v>
      </c>
      <c r="E138" s="11">
        <v>355</v>
      </c>
    </row>
    <row r="139" spans="1:5" x14ac:dyDescent="0.25">
      <c r="A139" s="12" t="s">
        <v>20</v>
      </c>
      <c r="B139" s="12">
        <v>92</v>
      </c>
      <c r="D139" s="12" t="s">
        <v>14</v>
      </c>
      <c r="E139" s="12">
        <v>44</v>
      </c>
    </row>
    <row r="140" spans="1:5" x14ac:dyDescent="0.25">
      <c r="A140" s="11" t="s">
        <v>20</v>
      </c>
      <c r="B140" s="11">
        <v>62</v>
      </c>
      <c r="D140" s="11" t="s">
        <v>14</v>
      </c>
      <c r="E140" s="11">
        <v>67</v>
      </c>
    </row>
    <row r="141" spans="1:5" x14ac:dyDescent="0.25">
      <c r="A141" s="12" t="s">
        <v>20</v>
      </c>
      <c r="B141" s="12">
        <v>149</v>
      </c>
      <c r="D141" s="12" t="s">
        <v>14</v>
      </c>
      <c r="E141" s="12">
        <v>1068</v>
      </c>
    </row>
    <row r="142" spans="1:5" x14ac:dyDescent="0.25">
      <c r="A142" s="11" t="s">
        <v>20</v>
      </c>
      <c r="B142" s="11">
        <v>329</v>
      </c>
      <c r="D142" s="11" t="s">
        <v>14</v>
      </c>
      <c r="E142" s="11">
        <v>424</v>
      </c>
    </row>
    <row r="143" spans="1:5" x14ac:dyDescent="0.25">
      <c r="A143" s="12" t="s">
        <v>20</v>
      </c>
      <c r="B143" s="12">
        <v>97</v>
      </c>
      <c r="D143" s="12" t="s">
        <v>14</v>
      </c>
      <c r="E143" s="12">
        <v>151</v>
      </c>
    </row>
    <row r="144" spans="1:5" x14ac:dyDescent="0.25">
      <c r="A144" s="11" t="s">
        <v>20</v>
      </c>
      <c r="B144" s="11">
        <v>1784</v>
      </c>
      <c r="D144" s="11" t="s">
        <v>14</v>
      </c>
      <c r="E144" s="11">
        <v>1608</v>
      </c>
    </row>
    <row r="145" spans="1:5" x14ac:dyDescent="0.25">
      <c r="A145" s="12" t="s">
        <v>20</v>
      </c>
      <c r="B145" s="12">
        <v>1684</v>
      </c>
      <c r="D145" s="12" t="s">
        <v>14</v>
      </c>
      <c r="E145" s="12">
        <v>941</v>
      </c>
    </row>
    <row r="146" spans="1:5" x14ac:dyDescent="0.25">
      <c r="A146" s="11" t="s">
        <v>20</v>
      </c>
      <c r="B146" s="11">
        <v>250</v>
      </c>
      <c r="D146" s="11" t="s">
        <v>14</v>
      </c>
      <c r="E146" s="11">
        <v>1</v>
      </c>
    </row>
    <row r="147" spans="1:5" x14ac:dyDescent="0.25">
      <c r="A147" s="12" t="s">
        <v>20</v>
      </c>
      <c r="B147" s="12">
        <v>238</v>
      </c>
      <c r="D147" s="12" t="s">
        <v>14</v>
      </c>
      <c r="E147" s="12">
        <v>40</v>
      </c>
    </row>
    <row r="148" spans="1:5" x14ac:dyDescent="0.25">
      <c r="A148" s="11" t="s">
        <v>20</v>
      </c>
      <c r="B148" s="11">
        <v>53</v>
      </c>
      <c r="D148" s="11" t="s">
        <v>14</v>
      </c>
      <c r="E148" s="11">
        <v>3015</v>
      </c>
    </row>
    <row r="149" spans="1:5" x14ac:dyDescent="0.25">
      <c r="A149" s="12" t="s">
        <v>20</v>
      </c>
      <c r="B149" s="12">
        <v>214</v>
      </c>
      <c r="D149" s="12" t="s">
        <v>14</v>
      </c>
      <c r="E149" s="12">
        <v>435</v>
      </c>
    </row>
    <row r="150" spans="1:5" x14ac:dyDescent="0.25">
      <c r="A150" s="11" t="s">
        <v>20</v>
      </c>
      <c r="B150" s="11">
        <v>222</v>
      </c>
      <c r="D150" s="11" t="s">
        <v>14</v>
      </c>
      <c r="E150" s="11">
        <v>714</v>
      </c>
    </row>
    <row r="151" spans="1:5" x14ac:dyDescent="0.25">
      <c r="A151" s="12" t="s">
        <v>20</v>
      </c>
      <c r="B151" s="12">
        <v>1884</v>
      </c>
      <c r="D151" s="12" t="s">
        <v>14</v>
      </c>
      <c r="E151" s="12">
        <v>5497</v>
      </c>
    </row>
    <row r="152" spans="1:5" x14ac:dyDescent="0.25">
      <c r="A152" s="11" t="s">
        <v>20</v>
      </c>
      <c r="B152" s="11">
        <v>218</v>
      </c>
      <c r="D152" s="11" t="s">
        <v>14</v>
      </c>
      <c r="E152" s="11">
        <v>418</v>
      </c>
    </row>
    <row r="153" spans="1:5" x14ac:dyDescent="0.25">
      <c r="A153" s="12" t="s">
        <v>20</v>
      </c>
      <c r="B153" s="12">
        <v>6465</v>
      </c>
      <c r="D153" s="12" t="s">
        <v>14</v>
      </c>
      <c r="E153" s="12">
        <v>1439</v>
      </c>
    </row>
    <row r="154" spans="1:5" x14ac:dyDescent="0.25">
      <c r="A154" s="11" t="s">
        <v>20</v>
      </c>
      <c r="B154" s="11">
        <v>59</v>
      </c>
      <c r="D154" s="11" t="s">
        <v>14</v>
      </c>
      <c r="E154" s="11">
        <v>15</v>
      </c>
    </row>
    <row r="155" spans="1:5" x14ac:dyDescent="0.25">
      <c r="A155" s="12" t="s">
        <v>20</v>
      </c>
      <c r="B155" s="12">
        <v>88</v>
      </c>
      <c r="D155" s="12" t="s">
        <v>14</v>
      </c>
      <c r="E155" s="12">
        <v>1999</v>
      </c>
    </row>
    <row r="156" spans="1:5" x14ac:dyDescent="0.25">
      <c r="A156" s="11" t="s">
        <v>20</v>
      </c>
      <c r="B156" s="11">
        <v>1697</v>
      </c>
      <c r="D156" s="11" t="s">
        <v>14</v>
      </c>
      <c r="E156" s="11">
        <v>118</v>
      </c>
    </row>
    <row r="157" spans="1:5" x14ac:dyDescent="0.25">
      <c r="A157" s="12" t="s">
        <v>20</v>
      </c>
      <c r="B157" s="12">
        <v>92</v>
      </c>
      <c r="D157" s="12" t="s">
        <v>14</v>
      </c>
      <c r="E157" s="12">
        <v>162</v>
      </c>
    </row>
    <row r="158" spans="1:5" x14ac:dyDescent="0.25">
      <c r="A158" s="11" t="s">
        <v>20</v>
      </c>
      <c r="B158" s="11">
        <v>186</v>
      </c>
      <c r="D158" s="11" t="s">
        <v>14</v>
      </c>
      <c r="E158" s="11">
        <v>83</v>
      </c>
    </row>
    <row r="159" spans="1:5" x14ac:dyDescent="0.25">
      <c r="A159" s="12" t="s">
        <v>20</v>
      </c>
      <c r="B159" s="12">
        <v>138</v>
      </c>
      <c r="D159" s="12" t="s">
        <v>14</v>
      </c>
      <c r="E159" s="12">
        <v>747</v>
      </c>
    </row>
    <row r="160" spans="1:5" x14ac:dyDescent="0.25">
      <c r="A160" s="11" t="s">
        <v>20</v>
      </c>
      <c r="B160" s="11">
        <v>261</v>
      </c>
      <c r="D160" s="11" t="s">
        <v>14</v>
      </c>
      <c r="E160" s="11">
        <v>84</v>
      </c>
    </row>
    <row r="161" spans="1:5" x14ac:dyDescent="0.25">
      <c r="A161" s="12" t="s">
        <v>20</v>
      </c>
      <c r="B161" s="12">
        <v>107</v>
      </c>
      <c r="D161" s="12" t="s">
        <v>14</v>
      </c>
      <c r="E161" s="12">
        <v>91</v>
      </c>
    </row>
    <row r="162" spans="1:5" x14ac:dyDescent="0.25">
      <c r="A162" s="11" t="s">
        <v>20</v>
      </c>
      <c r="B162" s="11">
        <v>199</v>
      </c>
      <c r="D162" s="11" t="s">
        <v>14</v>
      </c>
      <c r="E162" s="11">
        <v>792</v>
      </c>
    </row>
    <row r="163" spans="1:5" x14ac:dyDescent="0.25">
      <c r="A163" s="12" t="s">
        <v>20</v>
      </c>
      <c r="B163" s="12">
        <v>5512</v>
      </c>
      <c r="D163" s="12" t="s">
        <v>14</v>
      </c>
      <c r="E163" s="12">
        <v>32</v>
      </c>
    </row>
    <row r="164" spans="1:5" x14ac:dyDescent="0.25">
      <c r="A164" s="11" t="s">
        <v>20</v>
      </c>
      <c r="B164" s="11">
        <v>86</v>
      </c>
      <c r="D164" s="11" t="s">
        <v>14</v>
      </c>
      <c r="E164" s="11">
        <v>186</v>
      </c>
    </row>
    <row r="165" spans="1:5" x14ac:dyDescent="0.25">
      <c r="A165" s="12" t="s">
        <v>20</v>
      </c>
      <c r="B165" s="12">
        <v>2768</v>
      </c>
      <c r="D165" s="12" t="s">
        <v>14</v>
      </c>
      <c r="E165" s="12">
        <v>605</v>
      </c>
    </row>
    <row r="166" spans="1:5" x14ac:dyDescent="0.25">
      <c r="A166" s="11" t="s">
        <v>20</v>
      </c>
      <c r="B166" s="11">
        <v>48</v>
      </c>
      <c r="D166" s="11" t="s">
        <v>14</v>
      </c>
      <c r="E166" s="11">
        <v>1</v>
      </c>
    </row>
    <row r="167" spans="1:5" x14ac:dyDescent="0.25">
      <c r="A167" s="12" t="s">
        <v>20</v>
      </c>
      <c r="B167" s="12">
        <v>87</v>
      </c>
      <c r="D167" s="12" t="s">
        <v>14</v>
      </c>
      <c r="E167" s="12">
        <v>31</v>
      </c>
    </row>
    <row r="168" spans="1:5" x14ac:dyDescent="0.25">
      <c r="A168" s="11" t="s">
        <v>20</v>
      </c>
      <c r="B168" s="11">
        <v>1894</v>
      </c>
      <c r="D168" s="11" t="s">
        <v>14</v>
      </c>
      <c r="E168" s="11">
        <v>1181</v>
      </c>
    </row>
    <row r="169" spans="1:5" x14ac:dyDescent="0.25">
      <c r="A169" s="12" t="s">
        <v>20</v>
      </c>
      <c r="B169" s="12">
        <v>282</v>
      </c>
      <c r="D169" s="12" t="s">
        <v>14</v>
      </c>
      <c r="E169" s="12">
        <v>39</v>
      </c>
    </row>
    <row r="170" spans="1:5" x14ac:dyDescent="0.25">
      <c r="A170" s="11" t="s">
        <v>20</v>
      </c>
      <c r="B170" s="11">
        <v>116</v>
      </c>
      <c r="D170" s="11" t="s">
        <v>14</v>
      </c>
      <c r="E170" s="11">
        <v>46</v>
      </c>
    </row>
    <row r="171" spans="1:5" x14ac:dyDescent="0.25">
      <c r="A171" s="12" t="s">
        <v>20</v>
      </c>
      <c r="B171" s="12">
        <v>83</v>
      </c>
      <c r="D171" s="12" t="s">
        <v>14</v>
      </c>
      <c r="E171" s="12">
        <v>105</v>
      </c>
    </row>
    <row r="172" spans="1:5" x14ac:dyDescent="0.25">
      <c r="A172" s="11" t="s">
        <v>20</v>
      </c>
      <c r="B172" s="11">
        <v>91</v>
      </c>
      <c r="D172" s="11" t="s">
        <v>14</v>
      </c>
      <c r="E172" s="11">
        <v>535</v>
      </c>
    </row>
    <row r="173" spans="1:5" x14ac:dyDescent="0.25">
      <c r="A173" s="12" t="s">
        <v>20</v>
      </c>
      <c r="B173" s="12">
        <v>546</v>
      </c>
      <c r="D173" s="12" t="s">
        <v>14</v>
      </c>
      <c r="E173" s="12">
        <v>16</v>
      </c>
    </row>
    <row r="174" spans="1:5" x14ac:dyDescent="0.25">
      <c r="A174" s="11" t="s">
        <v>20</v>
      </c>
      <c r="B174" s="11">
        <v>393</v>
      </c>
      <c r="D174" s="11" t="s">
        <v>14</v>
      </c>
      <c r="E174" s="11">
        <v>575</v>
      </c>
    </row>
    <row r="175" spans="1:5" x14ac:dyDescent="0.25">
      <c r="A175" s="12" t="s">
        <v>20</v>
      </c>
      <c r="B175" s="12">
        <v>133</v>
      </c>
      <c r="D175" s="12" t="s">
        <v>14</v>
      </c>
      <c r="E175" s="12">
        <v>1120</v>
      </c>
    </row>
    <row r="176" spans="1:5" x14ac:dyDescent="0.25">
      <c r="A176" s="11" t="s">
        <v>20</v>
      </c>
      <c r="B176" s="11">
        <v>254</v>
      </c>
      <c r="D176" s="11" t="s">
        <v>14</v>
      </c>
      <c r="E176" s="11">
        <v>113</v>
      </c>
    </row>
    <row r="177" spans="1:5" x14ac:dyDescent="0.25">
      <c r="A177" s="12" t="s">
        <v>20</v>
      </c>
      <c r="B177" s="12">
        <v>176</v>
      </c>
      <c r="D177" s="12" t="s">
        <v>14</v>
      </c>
      <c r="E177" s="12">
        <v>1538</v>
      </c>
    </row>
    <row r="178" spans="1:5" x14ac:dyDescent="0.25">
      <c r="A178" s="11" t="s">
        <v>20</v>
      </c>
      <c r="B178" s="11">
        <v>337</v>
      </c>
      <c r="D178" s="11" t="s">
        <v>14</v>
      </c>
      <c r="E178" s="11">
        <v>9</v>
      </c>
    </row>
    <row r="179" spans="1:5" x14ac:dyDescent="0.25">
      <c r="A179" s="12" t="s">
        <v>20</v>
      </c>
      <c r="B179" s="12">
        <v>107</v>
      </c>
      <c r="D179" s="12" t="s">
        <v>14</v>
      </c>
      <c r="E179" s="12">
        <v>554</v>
      </c>
    </row>
    <row r="180" spans="1:5" x14ac:dyDescent="0.25">
      <c r="A180" s="11" t="s">
        <v>20</v>
      </c>
      <c r="B180" s="11">
        <v>183</v>
      </c>
      <c r="D180" s="11" t="s">
        <v>14</v>
      </c>
      <c r="E180" s="11">
        <v>648</v>
      </c>
    </row>
    <row r="181" spans="1:5" x14ac:dyDescent="0.25">
      <c r="A181" s="12" t="s">
        <v>20</v>
      </c>
      <c r="B181" s="12">
        <v>72</v>
      </c>
      <c r="D181" s="12" t="s">
        <v>14</v>
      </c>
      <c r="E181" s="12">
        <v>21</v>
      </c>
    </row>
    <row r="182" spans="1:5" x14ac:dyDescent="0.25">
      <c r="A182" s="11" t="s">
        <v>20</v>
      </c>
      <c r="B182" s="11">
        <v>295</v>
      </c>
      <c r="D182" s="11" t="s">
        <v>14</v>
      </c>
      <c r="E182" s="11">
        <v>54</v>
      </c>
    </row>
    <row r="183" spans="1:5" x14ac:dyDescent="0.25">
      <c r="A183" s="12" t="s">
        <v>20</v>
      </c>
      <c r="B183" s="12">
        <v>142</v>
      </c>
      <c r="D183" s="12" t="s">
        <v>14</v>
      </c>
      <c r="E183" s="12">
        <v>120</v>
      </c>
    </row>
    <row r="184" spans="1:5" x14ac:dyDescent="0.25">
      <c r="A184" s="11" t="s">
        <v>20</v>
      </c>
      <c r="B184" s="11">
        <v>85</v>
      </c>
      <c r="D184" s="11" t="s">
        <v>14</v>
      </c>
      <c r="E184" s="11">
        <v>579</v>
      </c>
    </row>
    <row r="185" spans="1:5" x14ac:dyDescent="0.25">
      <c r="A185" s="12" t="s">
        <v>20</v>
      </c>
      <c r="B185" s="12">
        <v>659</v>
      </c>
      <c r="D185" s="12" t="s">
        <v>14</v>
      </c>
      <c r="E185" s="12">
        <v>2072</v>
      </c>
    </row>
    <row r="186" spans="1:5" x14ac:dyDescent="0.25">
      <c r="A186" s="11" t="s">
        <v>20</v>
      </c>
      <c r="B186" s="11">
        <v>121</v>
      </c>
      <c r="D186" s="11" t="s">
        <v>14</v>
      </c>
      <c r="E186" s="11">
        <v>0</v>
      </c>
    </row>
    <row r="187" spans="1:5" x14ac:dyDescent="0.25">
      <c r="A187" s="12" t="s">
        <v>20</v>
      </c>
      <c r="B187" s="12">
        <v>3742</v>
      </c>
      <c r="D187" s="12" t="s">
        <v>14</v>
      </c>
      <c r="E187" s="12">
        <v>1796</v>
      </c>
    </row>
    <row r="188" spans="1:5" x14ac:dyDescent="0.25">
      <c r="A188" s="11" t="s">
        <v>20</v>
      </c>
      <c r="B188" s="11">
        <v>223</v>
      </c>
      <c r="D188" s="11" t="s">
        <v>14</v>
      </c>
      <c r="E188" s="11">
        <v>62</v>
      </c>
    </row>
    <row r="189" spans="1:5" x14ac:dyDescent="0.25">
      <c r="A189" s="12" t="s">
        <v>20</v>
      </c>
      <c r="B189" s="12">
        <v>133</v>
      </c>
      <c r="D189" s="12" t="s">
        <v>14</v>
      </c>
      <c r="E189" s="12">
        <v>347</v>
      </c>
    </row>
    <row r="190" spans="1:5" x14ac:dyDescent="0.25">
      <c r="A190" s="11" t="s">
        <v>20</v>
      </c>
      <c r="B190" s="11">
        <v>5168</v>
      </c>
      <c r="D190" s="11" t="s">
        <v>14</v>
      </c>
      <c r="E190" s="11">
        <v>19</v>
      </c>
    </row>
    <row r="191" spans="1:5" x14ac:dyDescent="0.25">
      <c r="A191" s="12" t="s">
        <v>20</v>
      </c>
      <c r="B191" s="12">
        <v>307</v>
      </c>
      <c r="D191" s="12" t="s">
        <v>14</v>
      </c>
      <c r="E191" s="12">
        <v>1258</v>
      </c>
    </row>
    <row r="192" spans="1:5" x14ac:dyDescent="0.25">
      <c r="A192" s="11" t="s">
        <v>20</v>
      </c>
      <c r="B192" s="11">
        <v>2441</v>
      </c>
      <c r="D192" s="11" t="s">
        <v>14</v>
      </c>
      <c r="E192" s="11">
        <v>362</v>
      </c>
    </row>
    <row r="193" spans="1:5" x14ac:dyDescent="0.25">
      <c r="A193" s="12" t="s">
        <v>20</v>
      </c>
      <c r="B193" s="12">
        <v>1385</v>
      </c>
      <c r="D193" s="12" t="s">
        <v>14</v>
      </c>
      <c r="E193" s="12">
        <v>133</v>
      </c>
    </row>
    <row r="194" spans="1:5" x14ac:dyDescent="0.25">
      <c r="A194" s="11" t="s">
        <v>20</v>
      </c>
      <c r="B194" s="11">
        <v>190</v>
      </c>
      <c r="D194" s="11" t="s">
        <v>14</v>
      </c>
      <c r="E194" s="11">
        <v>846</v>
      </c>
    </row>
    <row r="195" spans="1:5" x14ac:dyDescent="0.25">
      <c r="A195" s="12" t="s">
        <v>20</v>
      </c>
      <c r="B195" s="12">
        <v>470</v>
      </c>
      <c r="D195" s="12" t="s">
        <v>14</v>
      </c>
      <c r="E195" s="12">
        <v>10</v>
      </c>
    </row>
    <row r="196" spans="1:5" x14ac:dyDescent="0.25">
      <c r="A196" s="11" t="s">
        <v>20</v>
      </c>
      <c r="B196" s="11">
        <v>253</v>
      </c>
      <c r="D196" s="11" t="s">
        <v>14</v>
      </c>
      <c r="E196" s="11">
        <v>191</v>
      </c>
    </row>
    <row r="197" spans="1:5" x14ac:dyDescent="0.25">
      <c r="A197" s="12" t="s">
        <v>20</v>
      </c>
      <c r="B197" s="12">
        <v>1113</v>
      </c>
      <c r="D197" s="12" t="s">
        <v>14</v>
      </c>
      <c r="E197" s="12">
        <v>1979</v>
      </c>
    </row>
    <row r="198" spans="1:5" x14ac:dyDescent="0.25">
      <c r="A198" s="11" t="s">
        <v>20</v>
      </c>
      <c r="B198" s="11">
        <v>2283</v>
      </c>
      <c r="D198" s="11" t="s">
        <v>14</v>
      </c>
      <c r="E198" s="11">
        <v>63</v>
      </c>
    </row>
    <row r="199" spans="1:5" x14ac:dyDescent="0.25">
      <c r="A199" s="12" t="s">
        <v>20</v>
      </c>
      <c r="B199" s="12">
        <v>1095</v>
      </c>
      <c r="D199" s="12" t="s">
        <v>14</v>
      </c>
      <c r="E199" s="12">
        <v>6080</v>
      </c>
    </row>
    <row r="200" spans="1:5" x14ac:dyDescent="0.25">
      <c r="A200" s="11" t="s">
        <v>20</v>
      </c>
      <c r="B200" s="11">
        <v>1690</v>
      </c>
      <c r="D200" s="11" t="s">
        <v>14</v>
      </c>
      <c r="E200" s="11">
        <v>80</v>
      </c>
    </row>
    <row r="201" spans="1:5" x14ac:dyDescent="0.25">
      <c r="A201" s="12" t="s">
        <v>20</v>
      </c>
      <c r="B201" s="12">
        <v>191</v>
      </c>
      <c r="D201" s="12" t="s">
        <v>14</v>
      </c>
      <c r="E201" s="12">
        <v>9</v>
      </c>
    </row>
    <row r="202" spans="1:5" x14ac:dyDescent="0.25">
      <c r="A202" s="11" t="s">
        <v>20</v>
      </c>
      <c r="B202" s="11">
        <v>2013</v>
      </c>
      <c r="D202" s="11" t="s">
        <v>14</v>
      </c>
      <c r="E202" s="11">
        <v>1784</v>
      </c>
    </row>
    <row r="203" spans="1:5" x14ac:dyDescent="0.25">
      <c r="A203" s="12" t="s">
        <v>20</v>
      </c>
      <c r="B203" s="12">
        <v>1703</v>
      </c>
      <c r="D203" s="12" t="s">
        <v>14</v>
      </c>
      <c r="E203" s="12">
        <v>243</v>
      </c>
    </row>
    <row r="204" spans="1:5" x14ac:dyDescent="0.25">
      <c r="A204" s="11" t="s">
        <v>20</v>
      </c>
      <c r="B204" s="11">
        <v>80</v>
      </c>
      <c r="D204" s="11" t="s">
        <v>14</v>
      </c>
      <c r="E204" s="11">
        <v>1296</v>
      </c>
    </row>
    <row r="205" spans="1:5" x14ac:dyDescent="0.25">
      <c r="A205" s="12" t="s">
        <v>20</v>
      </c>
      <c r="B205" s="12">
        <v>41</v>
      </c>
      <c r="D205" s="12" t="s">
        <v>14</v>
      </c>
      <c r="E205" s="12">
        <v>77</v>
      </c>
    </row>
    <row r="206" spans="1:5" x14ac:dyDescent="0.25">
      <c r="A206" s="11" t="s">
        <v>20</v>
      </c>
      <c r="B206" s="11">
        <v>187</v>
      </c>
      <c r="D206" s="11" t="s">
        <v>14</v>
      </c>
      <c r="E206" s="11">
        <v>395</v>
      </c>
    </row>
    <row r="207" spans="1:5" x14ac:dyDescent="0.25">
      <c r="A207" s="12" t="s">
        <v>20</v>
      </c>
      <c r="B207" s="12">
        <v>2875</v>
      </c>
      <c r="D207" s="12" t="s">
        <v>14</v>
      </c>
      <c r="E207" s="12">
        <v>49</v>
      </c>
    </row>
    <row r="208" spans="1:5" x14ac:dyDescent="0.25">
      <c r="A208" s="11" t="s">
        <v>20</v>
      </c>
      <c r="B208" s="11">
        <v>88</v>
      </c>
      <c r="D208" s="11" t="s">
        <v>14</v>
      </c>
      <c r="E208" s="11">
        <v>180</v>
      </c>
    </row>
    <row r="209" spans="1:5" x14ac:dyDescent="0.25">
      <c r="A209" s="12" t="s">
        <v>20</v>
      </c>
      <c r="B209" s="12">
        <v>191</v>
      </c>
      <c r="D209" s="12" t="s">
        <v>14</v>
      </c>
      <c r="E209" s="12">
        <v>2690</v>
      </c>
    </row>
    <row r="210" spans="1:5" x14ac:dyDescent="0.25">
      <c r="A210" s="11" t="s">
        <v>20</v>
      </c>
      <c r="B210" s="11">
        <v>139</v>
      </c>
      <c r="D210" s="11" t="s">
        <v>14</v>
      </c>
      <c r="E210" s="11">
        <v>2779</v>
      </c>
    </row>
    <row r="211" spans="1:5" x14ac:dyDescent="0.25">
      <c r="A211" s="12" t="s">
        <v>20</v>
      </c>
      <c r="B211" s="12">
        <v>186</v>
      </c>
      <c r="D211" s="12" t="s">
        <v>14</v>
      </c>
      <c r="E211" s="12">
        <v>92</v>
      </c>
    </row>
    <row r="212" spans="1:5" x14ac:dyDescent="0.25">
      <c r="A212" s="11" t="s">
        <v>20</v>
      </c>
      <c r="B212" s="11">
        <v>112</v>
      </c>
      <c r="D212" s="11" t="s">
        <v>14</v>
      </c>
      <c r="E212" s="11">
        <v>1028</v>
      </c>
    </row>
    <row r="213" spans="1:5" x14ac:dyDescent="0.25">
      <c r="A213" s="12" t="s">
        <v>20</v>
      </c>
      <c r="B213" s="12">
        <v>101</v>
      </c>
      <c r="D213" s="12" t="s">
        <v>14</v>
      </c>
      <c r="E213" s="12">
        <v>26</v>
      </c>
    </row>
    <row r="214" spans="1:5" x14ac:dyDescent="0.25">
      <c r="A214" s="11" t="s">
        <v>20</v>
      </c>
      <c r="B214" s="11">
        <v>206</v>
      </c>
      <c r="D214" s="11" t="s">
        <v>14</v>
      </c>
      <c r="E214" s="11">
        <v>1790</v>
      </c>
    </row>
    <row r="215" spans="1:5" x14ac:dyDescent="0.25">
      <c r="A215" s="12" t="s">
        <v>20</v>
      </c>
      <c r="B215" s="12">
        <v>154</v>
      </c>
      <c r="D215" s="12" t="s">
        <v>14</v>
      </c>
      <c r="E215" s="12">
        <v>37</v>
      </c>
    </row>
    <row r="216" spans="1:5" x14ac:dyDescent="0.25">
      <c r="A216" s="11" t="s">
        <v>20</v>
      </c>
      <c r="B216" s="11">
        <v>5966</v>
      </c>
      <c r="D216" s="11" t="s">
        <v>14</v>
      </c>
      <c r="E216" s="11">
        <v>35</v>
      </c>
    </row>
    <row r="217" spans="1:5" x14ac:dyDescent="0.25">
      <c r="A217" s="12" t="s">
        <v>20</v>
      </c>
      <c r="B217" s="12">
        <v>169</v>
      </c>
      <c r="D217" s="12" t="s">
        <v>14</v>
      </c>
      <c r="E217" s="12">
        <v>558</v>
      </c>
    </row>
    <row r="218" spans="1:5" x14ac:dyDescent="0.25">
      <c r="A218" s="11" t="s">
        <v>20</v>
      </c>
      <c r="B218" s="11">
        <v>2106</v>
      </c>
      <c r="D218" s="11" t="s">
        <v>14</v>
      </c>
      <c r="E218" s="11">
        <v>64</v>
      </c>
    </row>
    <row r="219" spans="1:5" x14ac:dyDescent="0.25">
      <c r="A219" s="12" t="s">
        <v>20</v>
      </c>
      <c r="B219" s="12">
        <v>131</v>
      </c>
      <c r="D219" s="12" t="s">
        <v>14</v>
      </c>
      <c r="E219" s="12">
        <v>245</v>
      </c>
    </row>
    <row r="220" spans="1:5" x14ac:dyDescent="0.25">
      <c r="A220" s="11" t="s">
        <v>20</v>
      </c>
      <c r="B220" s="11">
        <v>84</v>
      </c>
      <c r="D220" s="11" t="s">
        <v>14</v>
      </c>
      <c r="E220" s="11">
        <v>71</v>
      </c>
    </row>
    <row r="221" spans="1:5" x14ac:dyDescent="0.25">
      <c r="A221" s="12" t="s">
        <v>20</v>
      </c>
      <c r="B221" s="12">
        <v>155</v>
      </c>
      <c r="D221" s="12" t="s">
        <v>14</v>
      </c>
      <c r="E221" s="12">
        <v>42</v>
      </c>
    </row>
    <row r="222" spans="1:5" x14ac:dyDescent="0.25">
      <c r="A222" s="11" t="s">
        <v>20</v>
      </c>
      <c r="B222" s="11">
        <v>189</v>
      </c>
      <c r="D222" s="11" t="s">
        <v>14</v>
      </c>
      <c r="E222" s="11">
        <v>156</v>
      </c>
    </row>
    <row r="223" spans="1:5" x14ac:dyDescent="0.25">
      <c r="A223" s="12" t="s">
        <v>20</v>
      </c>
      <c r="B223" s="12">
        <v>4799</v>
      </c>
      <c r="D223" s="12" t="s">
        <v>14</v>
      </c>
      <c r="E223" s="12">
        <v>1368</v>
      </c>
    </row>
    <row r="224" spans="1:5" x14ac:dyDescent="0.25">
      <c r="A224" s="11" t="s">
        <v>20</v>
      </c>
      <c r="B224" s="11">
        <v>1137</v>
      </c>
      <c r="D224" s="11" t="s">
        <v>14</v>
      </c>
      <c r="E224" s="11">
        <v>102</v>
      </c>
    </row>
    <row r="225" spans="1:5" x14ac:dyDescent="0.25">
      <c r="A225" s="12" t="s">
        <v>20</v>
      </c>
      <c r="B225" s="12">
        <v>1152</v>
      </c>
      <c r="D225" s="12" t="s">
        <v>14</v>
      </c>
      <c r="E225" s="12">
        <v>86</v>
      </c>
    </row>
    <row r="226" spans="1:5" x14ac:dyDescent="0.25">
      <c r="A226" s="11" t="s">
        <v>20</v>
      </c>
      <c r="B226" s="11">
        <v>50</v>
      </c>
      <c r="D226" s="11" t="s">
        <v>14</v>
      </c>
      <c r="E226" s="11">
        <v>253</v>
      </c>
    </row>
    <row r="227" spans="1:5" x14ac:dyDescent="0.25">
      <c r="A227" s="12" t="s">
        <v>20</v>
      </c>
      <c r="B227" s="12">
        <v>3059</v>
      </c>
      <c r="D227" s="12" t="s">
        <v>14</v>
      </c>
      <c r="E227" s="12">
        <v>157</v>
      </c>
    </row>
    <row r="228" spans="1:5" x14ac:dyDescent="0.25">
      <c r="A228" s="11" t="s">
        <v>20</v>
      </c>
      <c r="B228" s="11">
        <v>34</v>
      </c>
      <c r="D228" s="11" t="s">
        <v>14</v>
      </c>
      <c r="E228" s="11">
        <v>183</v>
      </c>
    </row>
    <row r="229" spans="1:5" x14ac:dyDescent="0.25">
      <c r="A229" s="12" t="s">
        <v>20</v>
      </c>
      <c r="B229" s="12">
        <v>220</v>
      </c>
      <c r="D229" s="12" t="s">
        <v>14</v>
      </c>
      <c r="E229" s="12">
        <v>82</v>
      </c>
    </row>
    <row r="230" spans="1:5" x14ac:dyDescent="0.25">
      <c r="A230" s="11" t="s">
        <v>20</v>
      </c>
      <c r="B230" s="11">
        <v>1604</v>
      </c>
      <c r="D230" s="11" t="s">
        <v>14</v>
      </c>
      <c r="E230" s="11">
        <v>1</v>
      </c>
    </row>
    <row r="231" spans="1:5" x14ac:dyDescent="0.25">
      <c r="A231" s="12" t="s">
        <v>20</v>
      </c>
      <c r="B231" s="12">
        <v>454</v>
      </c>
      <c r="D231" s="12" t="s">
        <v>14</v>
      </c>
      <c r="E231" s="12">
        <v>1198</v>
      </c>
    </row>
    <row r="232" spans="1:5" x14ac:dyDescent="0.25">
      <c r="A232" s="11" t="s">
        <v>20</v>
      </c>
      <c r="B232" s="11">
        <v>123</v>
      </c>
      <c r="D232" s="11" t="s">
        <v>14</v>
      </c>
      <c r="E232" s="11">
        <v>648</v>
      </c>
    </row>
    <row r="233" spans="1:5" x14ac:dyDescent="0.25">
      <c r="A233" s="12" t="s">
        <v>20</v>
      </c>
      <c r="B233" s="12">
        <v>299</v>
      </c>
      <c r="D233" s="12" t="s">
        <v>14</v>
      </c>
      <c r="E233" s="12">
        <v>64</v>
      </c>
    </row>
    <row r="234" spans="1:5" x14ac:dyDescent="0.25">
      <c r="A234" s="11" t="s">
        <v>20</v>
      </c>
      <c r="B234" s="11">
        <v>2237</v>
      </c>
      <c r="D234" s="11" t="s">
        <v>14</v>
      </c>
      <c r="E234" s="11">
        <v>62</v>
      </c>
    </row>
    <row r="235" spans="1:5" x14ac:dyDescent="0.25">
      <c r="A235" s="12" t="s">
        <v>20</v>
      </c>
      <c r="B235" s="12">
        <v>645</v>
      </c>
      <c r="D235" s="12" t="s">
        <v>14</v>
      </c>
      <c r="E235" s="12">
        <v>750</v>
      </c>
    </row>
    <row r="236" spans="1:5" x14ac:dyDescent="0.25">
      <c r="A236" s="11" t="s">
        <v>20</v>
      </c>
      <c r="B236" s="11">
        <v>484</v>
      </c>
      <c r="D236" s="11" t="s">
        <v>14</v>
      </c>
      <c r="E236" s="11">
        <v>105</v>
      </c>
    </row>
    <row r="237" spans="1:5" x14ac:dyDescent="0.25">
      <c r="A237" s="12" t="s">
        <v>20</v>
      </c>
      <c r="B237" s="12">
        <v>154</v>
      </c>
      <c r="D237" s="12" t="s">
        <v>14</v>
      </c>
      <c r="E237" s="12">
        <v>2604</v>
      </c>
    </row>
    <row r="238" spans="1:5" x14ac:dyDescent="0.25">
      <c r="A238" s="11" t="s">
        <v>20</v>
      </c>
      <c r="B238" s="11">
        <v>82</v>
      </c>
      <c r="D238" s="11" t="s">
        <v>14</v>
      </c>
      <c r="E238" s="11">
        <v>65</v>
      </c>
    </row>
    <row r="239" spans="1:5" x14ac:dyDescent="0.25">
      <c r="A239" s="12" t="s">
        <v>20</v>
      </c>
      <c r="B239" s="12">
        <v>134</v>
      </c>
      <c r="D239" s="12" t="s">
        <v>14</v>
      </c>
      <c r="E239" s="12">
        <v>94</v>
      </c>
    </row>
    <row r="240" spans="1:5" x14ac:dyDescent="0.25">
      <c r="A240" s="11" t="s">
        <v>20</v>
      </c>
      <c r="B240" s="11">
        <v>5203</v>
      </c>
      <c r="D240" s="11" t="s">
        <v>14</v>
      </c>
      <c r="E240" s="11">
        <v>257</v>
      </c>
    </row>
    <row r="241" spans="1:5" x14ac:dyDescent="0.25">
      <c r="A241" s="12" t="s">
        <v>20</v>
      </c>
      <c r="B241" s="12">
        <v>94</v>
      </c>
      <c r="D241" s="12" t="s">
        <v>14</v>
      </c>
      <c r="E241" s="12">
        <v>2928</v>
      </c>
    </row>
    <row r="242" spans="1:5" x14ac:dyDescent="0.25">
      <c r="A242" s="11" t="s">
        <v>20</v>
      </c>
      <c r="B242" s="11">
        <v>205</v>
      </c>
      <c r="D242" s="11" t="s">
        <v>14</v>
      </c>
      <c r="E242" s="11">
        <v>4697</v>
      </c>
    </row>
    <row r="243" spans="1:5" x14ac:dyDescent="0.25">
      <c r="A243" s="12" t="s">
        <v>20</v>
      </c>
      <c r="B243" s="12">
        <v>92</v>
      </c>
      <c r="D243" s="12" t="s">
        <v>14</v>
      </c>
      <c r="E243" s="12">
        <v>2915</v>
      </c>
    </row>
    <row r="244" spans="1:5" x14ac:dyDescent="0.25">
      <c r="A244" s="11" t="s">
        <v>20</v>
      </c>
      <c r="B244" s="11">
        <v>219</v>
      </c>
      <c r="D244" s="11" t="s">
        <v>14</v>
      </c>
      <c r="E244" s="11">
        <v>18</v>
      </c>
    </row>
    <row r="245" spans="1:5" x14ac:dyDescent="0.25">
      <c r="A245" s="12" t="s">
        <v>20</v>
      </c>
      <c r="B245" s="12">
        <v>2526</v>
      </c>
      <c r="D245" s="12" t="s">
        <v>14</v>
      </c>
      <c r="E245" s="12">
        <v>602</v>
      </c>
    </row>
    <row r="246" spans="1:5" x14ac:dyDescent="0.25">
      <c r="A246" s="11" t="s">
        <v>20</v>
      </c>
      <c r="B246" s="11">
        <v>94</v>
      </c>
      <c r="D246" s="11" t="s">
        <v>14</v>
      </c>
      <c r="E246" s="11">
        <v>1</v>
      </c>
    </row>
    <row r="247" spans="1:5" x14ac:dyDescent="0.25">
      <c r="A247" s="12" t="s">
        <v>20</v>
      </c>
      <c r="B247" s="12">
        <v>1713</v>
      </c>
      <c r="D247" s="12" t="s">
        <v>14</v>
      </c>
      <c r="E247" s="12">
        <v>3868</v>
      </c>
    </row>
    <row r="248" spans="1:5" x14ac:dyDescent="0.25">
      <c r="A248" s="11" t="s">
        <v>20</v>
      </c>
      <c r="B248" s="11">
        <v>249</v>
      </c>
      <c r="D248" s="11" t="s">
        <v>14</v>
      </c>
      <c r="E248" s="11">
        <v>504</v>
      </c>
    </row>
    <row r="249" spans="1:5" x14ac:dyDescent="0.25">
      <c r="A249" s="12" t="s">
        <v>20</v>
      </c>
      <c r="B249" s="12">
        <v>192</v>
      </c>
      <c r="D249" s="12" t="s">
        <v>14</v>
      </c>
      <c r="E249" s="12">
        <v>14</v>
      </c>
    </row>
    <row r="250" spans="1:5" x14ac:dyDescent="0.25">
      <c r="A250" s="11" t="s">
        <v>20</v>
      </c>
      <c r="B250" s="11">
        <v>247</v>
      </c>
      <c r="D250" s="11" t="s">
        <v>14</v>
      </c>
      <c r="E250" s="11">
        <v>750</v>
      </c>
    </row>
    <row r="251" spans="1:5" x14ac:dyDescent="0.25">
      <c r="A251" s="12" t="s">
        <v>20</v>
      </c>
      <c r="B251" s="12">
        <v>2293</v>
      </c>
      <c r="D251" s="12" t="s">
        <v>14</v>
      </c>
      <c r="E251" s="12">
        <v>77</v>
      </c>
    </row>
    <row r="252" spans="1:5" x14ac:dyDescent="0.25">
      <c r="A252" s="11" t="s">
        <v>20</v>
      </c>
      <c r="B252" s="11">
        <v>3131</v>
      </c>
      <c r="D252" s="11" t="s">
        <v>14</v>
      </c>
      <c r="E252" s="11">
        <v>752</v>
      </c>
    </row>
    <row r="253" spans="1:5" x14ac:dyDescent="0.25">
      <c r="A253" s="12" t="s">
        <v>20</v>
      </c>
      <c r="B253" s="12">
        <v>143</v>
      </c>
      <c r="D253" s="12" t="s">
        <v>14</v>
      </c>
      <c r="E253" s="12">
        <v>131</v>
      </c>
    </row>
    <row r="254" spans="1:5" x14ac:dyDescent="0.25">
      <c r="A254" s="11" t="s">
        <v>20</v>
      </c>
      <c r="B254" s="11">
        <v>296</v>
      </c>
      <c r="D254" s="11" t="s">
        <v>14</v>
      </c>
      <c r="E254" s="11">
        <v>87</v>
      </c>
    </row>
    <row r="255" spans="1:5" x14ac:dyDescent="0.25">
      <c r="A255" s="12" t="s">
        <v>20</v>
      </c>
      <c r="B255" s="12">
        <v>170</v>
      </c>
      <c r="D255" s="12" t="s">
        <v>14</v>
      </c>
      <c r="E255" s="12">
        <v>1063</v>
      </c>
    </row>
    <row r="256" spans="1:5" x14ac:dyDescent="0.25">
      <c r="A256" s="11" t="s">
        <v>20</v>
      </c>
      <c r="B256" s="11">
        <v>86</v>
      </c>
      <c r="D256" s="11" t="s">
        <v>14</v>
      </c>
      <c r="E256" s="11">
        <v>76</v>
      </c>
    </row>
    <row r="257" spans="1:5" x14ac:dyDescent="0.25">
      <c r="A257" s="12" t="s">
        <v>20</v>
      </c>
      <c r="B257" s="12">
        <v>6286</v>
      </c>
      <c r="D257" s="12" t="s">
        <v>14</v>
      </c>
      <c r="E257" s="12">
        <v>4428</v>
      </c>
    </row>
    <row r="258" spans="1:5" x14ac:dyDescent="0.25">
      <c r="A258" s="11" t="s">
        <v>20</v>
      </c>
      <c r="B258" s="11">
        <v>3727</v>
      </c>
      <c r="D258" s="11" t="s">
        <v>14</v>
      </c>
      <c r="E258" s="11">
        <v>58</v>
      </c>
    </row>
    <row r="259" spans="1:5" x14ac:dyDescent="0.25">
      <c r="A259" s="12" t="s">
        <v>20</v>
      </c>
      <c r="B259" s="12">
        <v>1605</v>
      </c>
      <c r="D259" s="12" t="s">
        <v>14</v>
      </c>
      <c r="E259" s="12">
        <v>111</v>
      </c>
    </row>
    <row r="260" spans="1:5" x14ac:dyDescent="0.25">
      <c r="A260" s="11" t="s">
        <v>20</v>
      </c>
      <c r="B260" s="11">
        <v>2120</v>
      </c>
      <c r="D260" s="11" t="s">
        <v>14</v>
      </c>
      <c r="E260" s="11">
        <v>2955</v>
      </c>
    </row>
    <row r="261" spans="1:5" x14ac:dyDescent="0.25">
      <c r="A261" s="12" t="s">
        <v>20</v>
      </c>
      <c r="B261" s="12">
        <v>50</v>
      </c>
      <c r="D261" s="12" t="s">
        <v>14</v>
      </c>
      <c r="E261" s="12">
        <v>1657</v>
      </c>
    </row>
    <row r="262" spans="1:5" x14ac:dyDescent="0.25">
      <c r="A262" s="11" t="s">
        <v>20</v>
      </c>
      <c r="B262" s="11">
        <v>2080</v>
      </c>
      <c r="D262" s="11" t="s">
        <v>14</v>
      </c>
      <c r="E262" s="11">
        <v>926</v>
      </c>
    </row>
    <row r="263" spans="1:5" x14ac:dyDescent="0.25">
      <c r="A263" s="12" t="s">
        <v>20</v>
      </c>
      <c r="B263" s="12">
        <v>2105</v>
      </c>
      <c r="D263" s="12" t="s">
        <v>14</v>
      </c>
      <c r="E263" s="12">
        <v>77</v>
      </c>
    </row>
    <row r="264" spans="1:5" x14ac:dyDescent="0.25">
      <c r="A264" s="11" t="s">
        <v>20</v>
      </c>
      <c r="B264" s="11">
        <v>2436</v>
      </c>
      <c r="D264" s="11" t="s">
        <v>14</v>
      </c>
      <c r="E264" s="11">
        <v>1748</v>
      </c>
    </row>
    <row r="265" spans="1:5" x14ac:dyDescent="0.25">
      <c r="A265" s="12" t="s">
        <v>20</v>
      </c>
      <c r="B265" s="12">
        <v>80</v>
      </c>
      <c r="D265" s="12" t="s">
        <v>14</v>
      </c>
      <c r="E265" s="12">
        <v>79</v>
      </c>
    </row>
    <row r="266" spans="1:5" x14ac:dyDescent="0.25">
      <c r="A266" s="11" t="s">
        <v>20</v>
      </c>
      <c r="B266" s="11">
        <v>42</v>
      </c>
      <c r="D266" s="11" t="s">
        <v>14</v>
      </c>
      <c r="E266" s="11">
        <v>889</v>
      </c>
    </row>
    <row r="267" spans="1:5" x14ac:dyDescent="0.25">
      <c r="A267" s="12" t="s">
        <v>20</v>
      </c>
      <c r="B267" s="12">
        <v>139</v>
      </c>
      <c r="D267" s="12" t="s">
        <v>14</v>
      </c>
      <c r="E267" s="12">
        <v>56</v>
      </c>
    </row>
    <row r="268" spans="1:5" x14ac:dyDescent="0.25">
      <c r="A268" s="11" t="s">
        <v>20</v>
      </c>
      <c r="B268" s="11">
        <v>159</v>
      </c>
      <c r="D268" s="11" t="s">
        <v>14</v>
      </c>
      <c r="E268" s="11">
        <v>1</v>
      </c>
    </row>
    <row r="269" spans="1:5" x14ac:dyDescent="0.25">
      <c r="A269" s="12" t="s">
        <v>20</v>
      </c>
      <c r="B269" s="12">
        <v>381</v>
      </c>
      <c r="D269" s="12" t="s">
        <v>14</v>
      </c>
      <c r="E269" s="12">
        <v>83</v>
      </c>
    </row>
    <row r="270" spans="1:5" x14ac:dyDescent="0.25">
      <c r="A270" s="11" t="s">
        <v>20</v>
      </c>
      <c r="B270" s="11">
        <v>194</v>
      </c>
      <c r="D270" s="11" t="s">
        <v>14</v>
      </c>
      <c r="E270" s="11">
        <v>2025</v>
      </c>
    </row>
    <row r="271" spans="1:5" x14ac:dyDescent="0.25">
      <c r="A271" s="12" t="s">
        <v>20</v>
      </c>
      <c r="B271" s="12">
        <v>106</v>
      </c>
      <c r="D271" s="12" t="s">
        <v>14</v>
      </c>
      <c r="E271" s="12">
        <v>14</v>
      </c>
    </row>
    <row r="272" spans="1:5" x14ac:dyDescent="0.25">
      <c r="A272" s="11" t="s">
        <v>20</v>
      </c>
      <c r="B272" s="11">
        <v>142</v>
      </c>
      <c r="D272" s="11" t="s">
        <v>14</v>
      </c>
      <c r="E272" s="11">
        <v>656</v>
      </c>
    </row>
    <row r="273" spans="1:5" x14ac:dyDescent="0.25">
      <c r="A273" s="12" t="s">
        <v>20</v>
      </c>
      <c r="B273" s="12">
        <v>211</v>
      </c>
      <c r="D273" s="12" t="s">
        <v>14</v>
      </c>
      <c r="E273" s="12">
        <v>1596</v>
      </c>
    </row>
    <row r="274" spans="1:5" x14ac:dyDescent="0.25">
      <c r="A274" s="11" t="s">
        <v>20</v>
      </c>
      <c r="B274" s="11">
        <v>2756</v>
      </c>
      <c r="D274" s="11" t="s">
        <v>14</v>
      </c>
      <c r="E274" s="11">
        <v>10</v>
      </c>
    </row>
    <row r="275" spans="1:5" x14ac:dyDescent="0.25">
      <c r="A275" s="12" t="s">
        <v>20</v>
      </c>
      <c r="B275" s="12">
        <v>173</v>
      </c>
      <c r="D275" s="12" t="s">
        <v>14</v>
      </c>
      <c r="E275" s="12">
        <v>1121</v>
      </c>
    </row>
    <row r="276" spans="1:5" x14ac:dyDescent="0.25">
      <c r="A276" s="11" t="s">
        <v>20</v>
      </c>
      <c r="B276" s="11">
        <v>87</v>
      </c>
      <c r="D276" s="11" t="s">
        <v>14</v>
      </c>
      <c r="E276" s="11">
        <v>15</v>
      </c>
    </row>
    <row r="277" spans="1:5" x14ac:dyDescent="0.25">
      <c r="A277" s="12" t="s">
        <v>20</v>
      </c>
      <c r="B277" s="12">
        <v>1572</v>
      </c>
      <c r="D277" s="12" t="s">
        <v>14</v>
      </c>
      <c r="E277" s="12">
        <v>191</v>
      </c>
    </row>
    <row r="278" spans="1:5" x14ac:dyDescent="0.25">
      <c r="A278" s="11" t="s">
        <v>20</v>
      </c>
      <c r="B278" s="11">
        <v>2346</v>
      </c>
      <c r="D278" s="11" t="s">
        <v>14</v>
      </c>
      <c r="E278" s="11">
        <v>16</v>
      </c>
    </row>
    <row r="279" spans="1:5" x14ac:dyDescent="0.25">
      <c r="A279" s="12" t="s">
        <v>20</v>
      </c>
      <c r="B279" s="12">
        <v>115</v>
      </c>
      <c r="D279" s="12" t="s">
        <v>14</v>
      </c>
      <c r="E279" s="12">
        <v>17</v>
      </c>
    </row>
    <row r="280" spans="1:5" x14ac:dyDescent="0.25">
      <c r="A280" s="11" t="s">
        <v>20</v>
      </c>
      <c r="B280" s="11">
        <v>85</v>
      </c>
      <c r="D280" s="11" t="s">
        <v>14</v>
      </c>
      <c r="E280" s="11">
        <v>34</v>
      </c>
    </row>
    <row r="281" spans="1:5" x14ac:dyDescent="0.25">
      <c r="A281" s="12" t="s">
        <v>20</v>
      </c>
      <c r="B281" s="12">
        <v>144</v>
      </c>
      <c r="D281" s="12" t="s">
        <v>14</v>
      </c>
      <c r="E281" s="12">
        <v>1</v>
      </c>
    </row>
    <row r="282" spans="1:5" x14ac:dyDescent="0.25">
      <c r="A282" s="11" t="s">
        <v>20</v>
      </c>
      <c r="B282" s="11">
        <v>2443</v>
      </c>
      <c r="D282" s="11" t="s">
        <v>14</v>
      </c>
      <c r="E282" s="11">
        <v>1274</v>
      </c>
    </row>
    <row r="283" spans="1:5" x14ac:dyDescent="0.25">
      <c r="A283" s="12" t="s">
        <v>20</v>
      </c>
      <c r="B283" s="12">
        <v>64</v>
      </c>
      <c r="D283" s="12" t="s">
        <v>14</v>
      </c>
      <c r="E283" s="12">
        <v>210</v>
      </c>
    </row>
    <row r="284" spans="1:5" x14ac:dyDescent="0.25">
      <c r="A284" s="11" t="s">
        <v>20</v>
      </c>
      <c r="B284" s="11">
        <v>268</v>
      </c>
      <c r="D284" s="11" t="s">
        <v>14</v>
      </c>
      <c r="E284" s="11">
        <v>248</v>
      </c>
    </row>
    <row r="285" spans="1:5" x14ac:dyDescent="0.25">
      <c r="A285" s="12" t="s">
        <v>20</v>
      </c>
      <c r="B285" s="12">
        <v>195</v>
      </c>
      <c r="D285" s="12" t="s">
        <v>14</v>
      </c>
      <c r="E285" s="12">
        <v>513</v>
      </c>
    </row>
    <row r="286" spans="1:5" x14ac:dyDescent="0.25">
      <c r="A286" s="11" t="s">
        <v>20</v>
      </c>
      <c r="B286" s="11">
        <v>186</v>
      </c>
      <c r="D286" s="11" t="s">
        <v>14</v>
      </c>
      <c r="E286" s="11">
        <v>3410</v>
      </c>
    </row>
    <row r="287" spans="1:5" x14ac:dyDescent="0.25">
      <c r="A287" s="12" t="s">
        <v>20</v>
      </c>
      <c r="B287" s="12">
        <v>460</v>
      </c>
      <c r="D287" s="12" t="s">
        <v>14</v>
      </c>
      <c r="E287" s="12">
        <v>10</v>
      </c>
    </row>
    <row r="288" spans="1:5" x14ac:dyDescent="0.25">
      <c r="A288" s="11" t="s">
        <v>20</v>
      </c>
      <c r="B288" s="11">
        <v>2528</v>
      </c>
      <c r="D288" s="11" t="s">
        <v>14</v>
      </c>
      <c r="E288" s="11">
        <v>2201</v>
      </c>
    </row>
    <row r="289" spans="1:5" x14ac:dyDescent="0.25">
      <c r="A289" s="12" t="s">
        <v>20</v>
      </c>
      <c r="B289" s="12">
        <v>3657</v>
      </c>
      <c r="D289" s="12" t="s">
        <v>14</v>
      </c>
      <c r="E289" s="12">
        <v>676</v>
      </c>
    </row>
    <row r="290" spans="1:5" x14ac:dyDescent="0.25">
      <c r="A290" s="11" t="s">
        <v>20</v>
      </c>
      <c r="B290" s="11">
        <v>131</v>
      </c>
      <c r="D290" s="11" t="s">
        <v>14</v>
      </c>
      <c r="E290" s="11">
        <v>831</v>
      </c>
    </row>
    <row r="291" spans="1:5" x14ac:dyDescent="0.25">
      <c r="A291" s="12" t="s">
        <v>20</v>
      </c>
      <c r="B291" s="12">
        <v>239</v>
      </c>
      <c r="D291" s="12" t="s">
        <v>14</v>
      </c>
      <c r="E291" s="12">
        <v>859</v>
      </c>
    </row>
    <row r="292" spans="1:5" x14ac:dyDescent="0.25">
      <c r="A292" s="11" t="s">
        <v>20</v>
      </c>
      <c r="B292" s="11">
        <v>78</v>
      </c>
      <c r="D292" s="11" t="s">
        <v>14</v>
      </c>
      <c r="E292" s="11">
        <v>45</v>
      </c>
    </row>
    <row r="293" spans="1:5" x14ac:dyDescent="0.25">
      <c r="A293" s="12" t="s">
        <v>20</v>
      </c>
      <c r="B293" s="12">
        <v>1773</v>
      </c>
      <c r="D293" s="12" t="s">
        <v>14</v>
      </c>
      <c r="E293" s="12">
        <v>6</v>
      </c>
    </row>
    <row r="294" spans="1:5" x14ac:dyDescent="0.25">
      <c r="A294" s="11" t="s">
        <v>20</v>
      </c>
      <c r="B294" s="11">
        <v>32</v>
      </c>
      <c r="D294" s="11" t="s">
        <v>14</v>
      </c>
      <c r="E294" s="11">
        <v>7</v>
      </c>
    </row>
    <row r="295" spans="1:5" x14ac:dyDescent="0.25">
      <c r="A295" s="12" t="s">
        <v>20</v>
      </c>
      <c r="B295" s="12">
        <v>369</v>
      </c>
      <c r="D295" s="12" t="s">
        <v>14</v>
      </c>
      <c r="E295" s="12">
        <v>31</v>
      </c>
    </row>
    <row r="296" spans="1:5" x14ac:dyDescent="0.25">
      <c r="A296" s="11" t="s">
        <v>20</v>
      </c>
      <c r="B296" s="11">
        <v>89</v>
      </c>
      <c r="D296" s="11" t="s">
        <v>14</v>
      </c>
      <c r="E296" s="11">
        <v>78</v>
      </c>
    </row>
    <row r="297" spans="1:5" x14ac:dyDescent="0.25">
      <c r="A297" s="12" t="s">
        <v>20</v>
      </c>
      <c r="B297" s="12">
        <v>147</v>
      </c>
      <c r="D297" s="12" t="s">
        <v>14</v>
      </c>
      <c r="E297" s="12">
        <v>1225</v>
      </c>
    </row>
    <row r="298" spans="1:5" x14ac:dyDescent="0.25">
      <c r="A298" s="11" t="s">
        <v>20</v>
      </c>
      <c r="B298" s="11">
        <v>126</v>
      </c>
      <c r="D298" s="11" t="s">
        <v>14</v>
      </c>
      <c r="E298" s="11">
        <v>1</v>
      </c>
    </row>
    <row r="299" spans="1:5" x14ac:dyDescent="0.25">
      <c r="A299" s="12" t="s">
        <v>20</v>
      </c>
      <c r="B299" s="12">
        <v>2218</v>
      </c>
      <c r="D299" s="12" t="s">
        <v>14</v>
      </c>
      <c r="E299" s="12">
        <v>67</v>
      </c>
    </row>
    <row r="300" spans="1:5" x14ac:dyDescent="0.25">
      <c r="A300" s="11" t="s">
        <v>20</v>
      </c>
      <c r="B300" s="11">
        <v>202</v>
      </c>
      <c r="D300" s="11" t="s">
        <v>14</v>
      </c>
      <c r="E300" s="11">
        <v>19</v>
      </c>
    </row>
    <row r="301" spans="1:5" x14ac:dyDescent="0.25">
      <c r="A301" s="12" t="s">
        <v>20</v>
      </c>
      <c r="B301" s="12">
        <v>140</v>
      </c>
      <c r="D301" s="12" t="s">
        <v>14</v>
      </c>
      <c r="E301" s="12">
        <v>2108</v>
      </c>
    </row>
    <row r="302" spans="1:5" x14ac:dyDescent="0.25">
      <c r="A302" s="11" t="s">
        <v>20</v>
      </c>
      <c r="B302" s="11">
        <v>1052</v>
      </c>
      <c r="D302" s="11" t="s">
        <v>14</v>
      </c>
      <c r="E302" s="11">
        <v>679</v>
      </c>
    </row>
    <row r="303" spans="1:5" x14ac:dyDescent="0.25">
      <c r="A303" s="12" t="s">
        <v>20</v>
      </c>
      <c r="B303" s="12">
        <v>247</v>
      </c>
      <c r="D303" s="12" t="s">
        <v>14</v>
      </c>
      <c r="E303" s="12">
        <v>36</v>
      </c>
    </row>
    <row r="304" spans="1:5" x14ac:dyDescent="0.25">
      <c r="A304" s="11" t="s">
        <v>20</v>
      </c>
      <c r="B304" s="11">
        <v>84</v>
      </c>
      <c r="D304" s="11" t="s">
        <v>14</v>
      </c>
      <c r="E304" s="11">
        <v>47</v>
      </c>
    </row>
    <row r="305" spans="1:5" x14ac:dyDescent="0.25">
      <c r="A305" s="12" t="s">
        <v>20</v>
      </c>
      <c r="B305" s="12">
        <v>88</v>
      </c>
      <c r="D305" s="12" t="s">
        <v>14</v>
      </c>
      <c r="E305" s="12">
        <v>70</v>
      </c>
    </row>
    <row r="306" spans="1:5" x14ac:dyDescent="0.25">
      <c r="A306" s="11" t="s">
        <v>20</v>
      </c>
      <c r="B306" s="11">
        <v>156</v>
      </c>
      <c r="D306" s="11" t="s">
        <v>14</v>
      </c>
      <c r="E306" s="11">
        <v>154</v>
      </c>
    </row>
    <row r="307" spans="1:5" x14ac:dyDescent="0.25">
      <c r="A307" s="12" t="s">
        <v>20</v>
      </c>
      <c r="B307" s="12">
        <v>2985</v>
      </c>
      <c r="D307" s="12" t="s">
        <v>14</v>
      </c>
      <c r="E307" s="12">
        <v>22</v>
      </c>
    </row>
    <row r="308" spans="1:5" x14ac:dyDescent="0.25">
      <c r="A308" s="11" t="s">
        <v>20</v>
      </c>
      <c r="B308" s="11">
        <v>762</v>
      </c>
      <c r="D308" s="11" t="s">
        <v>14</v>
      </c>
      <c r="E308" s="11">
        <v>1758</v>
      </c>
    </row>
    <row r="309" spans="1:5" x14ac:dyDescent="0.25">
      <c r="A309" s="12" t="s">
        <v>20</v>
      </c>
      <c r="B309" s="12">
        <v>554</v>
      </c>
      <c r="D309" s="12" t="s">
        <v>14</v>
      </c>
      <c r="E309" s="12">
        <v>94</v>
      </c>
    </row>
    <row r="310" spans="1:5" x14ac:dyDescent="0.25">
      <c r="A310" s="11" t="s">
        <v>20</v>
      </c>
      <c r="B310" s="11">
        <v>135</v>
      </c>
      <c r="D310" s="11" t="s">
        <v>14</v>
      </c>
      <c r="E310" s="11">
        <v>33</v>
      </c>
    </row>
    <row r="311" spans="1:5" x14ac:dyDescent="0.25">
      <c r="A311" s="12" t="s">
        <v>20</v>
      </c>
      <c r="B311" s="12">
        <v>122</v>
      </c>
      <c r="D311" s="12" t="s">
        <v>14</v>
      </c>
      <c r="E311" s="12">
        <v>1</v>
      </c>
    </row>
    <row r="312" spans="1:5" x14ac:dyDescent="0.25">
      <c r="A312" s="11" t="s">
        <v>20</v>
      </c>
      <c r="B312" s="11">
        <v>221</v>
      </c>
      <c r="D312" s="11" t="s">
        <v>14</v>
      </c>
      <c r="E312" s="11">
        <v>31</v>
      </c>
    </row>
    <row r="313" spans="1:5" x14ac:dyDescent="0.25">
      <c r="A313" s="12" t="s">
        <v>20</v>
      </c>
      <c r="B313" s="12">
        <v>126</v>
      </c>
      <c r="D313" s="12" t="s">
        <v>14</v>
      </c>
      <c r="E313" s="12">
        <v>35</v>
      </c>
    </row>
    <row r="314" spans="1:5" x14ac:dyDescent="0.25">
      <c r="A314" s="11" t="s">
        <v>20</v>
      </c>
      <c r="B314" s="11">
        <v>1022</v>
      </c>
      <c r="D314" s="11" t="s">
        <v>14</v>
      </c>
      <c r="E314" s="11">
        <v>63</v>
      </c>
    </row>
    <row r="315" spans="1:5" x14ac:dyDescent="0.25">
      <c r="A315" s="12" t="s">
        <v>20</v>
      </c>
      <c r="B315" s="12">
        <v>3177</v>
      </c>
      <c r="D315" s="12" t="s">
        <v>14</v>
      </c>
      <c r="E315" s="12">
        <v>526</v>
      </c>
    </row>
    <row r="316" spans="1:5" x14ac:dyDescent="0.25">
      <c r="A316" s="11" t="s">
        <v>20</v>
      </c>
      <c r="B316" s="11">
        <v>198</v>
      </c>
      <c r="D316" s="11" t="s">
        <v>14</v>
      </c>
      <c r="E316" s="11">
        <v>121</v>
      </c>
    </row>
    <row r="317" spans="1:5" x14ac:dyDescent="0.25">
      <c r="A317" s="12" t="s">
        <v>20</v>
      </c>
      <c r="B317" s="12">
        <v>85</v>
      </c>
      <c r="D317" s="12" t="s">
        <v>14</v>
      </c>
      <c r="E317" s="12">
        <v>67</v>
      </c>
    </row>
    <row r="318" spans="1:5" x14ac:dyDescent="0.25">
      <c r="A318" s="11" t="s">
        <v>20</v>
      </c>
      <c r="B318" s="11">
        <v>3596</v>
      </c>
      <c r="D318" s="11" t="s">
        <v>14</v>
      </c>
      <c r="E318" s="11">
        <v>57</v>
      </c>
    </row>
    <row r="319" spans="1:5" x14ac:dyDescent="0.25">
      <c r="A319" s="12" t="s">
        <v>20</v>
      </c>
      <c r="B319" s="12">
        <v>244</v>
      </c>
      <c r="D319" s="12" t="s">
        <v>14</v>
      </c>
      <c r="E319" s="12">
        <v>1229</v>
      </c>
    </row>
    <row r="320" spans="1:5" x14ac:dyDescent="0.25">
      <c r="A320" s="11" t="s">
        <v>20</v>
      </c>
      <c r="B320" s="11">
        <v>5180</v>
      </c>
      <c r="D320" s="11" t="s">
        <v>14</v>
      </c>
      <c r="E320" s="11">
        <v>12</v>
      </c>
    </row>
    <row r="321" spans="1:5" x14ac:dyDescent="0.25">
      <c r="A321" s="12" t="s">
        <v>20</v>
      </c>
      <c r="B321" s="12">
        <v>589</v>
      </c>
      <c r="D321" s="12" t="s">
        <v>14</v>
      </c>
      <c r="E321" s="12">
        <v>452</v>
      </c>
    </row>
    <row r="322" spans="1:5" x14ac:dyDescent="0.25">
      <c r="A322" s="11" t="s">
        <v>20</v>
      </c>
      <c r="B322" s="11">
        <v>2725</v>
      </c>
      <c r="D322" s="11" t="s">
        <v>14</v>
      </c>
      <c r="E322" s="11">
        <v>1886</v>
      </c>
    </row>
    <row r="323" spans="1:5" x14ac:dyDescent="0.25">
      <c r="A323" s="12" t="s">
        <v>20</v>
      </c>
      <c r="B323" s="12">
        <v>300</v>
      </c>
      <c r="D323" s="12" t="s">
        <v>14</v>
      </c>
      <c r="E323" s="12">
        <v>1825</v>
      </c>
    </row>
    <row r="324" spans="1:5" x14ac:dyDescent="0.25">
      <c r="A324" s="11" t="s">
        <v>20</v>
      </c>
      <c r="B324" s="11">
        <v>144</v>
      </c>
      <c r="D324" s="11" t="s">
        <v>14</v>
      </c>
      <c r="E324" s="11">
        <v>31</v>
      </c>
    </row>
    <row r="325" spans="1:5" x14ac:dyDescent="0.25">
      <c r="A325" s="12" t="s">
        <v>20</v>
      </c>
      <c r="B325" s="12">
        <v>87</v>
      </c>
      <c r="D325" s="12" t="s">
        <v>14</v>
      </c>
      <c r="E325" s="12">
        <v>107</v>
      </c>
    </row>
    <row r="326" spans="1:5" x14ac:dyDescent="0.25">
      <c r="A326" s="11" t="s">
        <v>20</v>
      </c>
      <c r="B326" s="11">
        <v>3116</v>
      </c>
      <c r="D326" s="11" t="s">
        <v>14</v>
      </c>
      <c r="E326" s="11">
        <v>27</v>
      </c>
    </row>
    <row r="327" spans="1:5" x14ac:dyDescent="0.25">
      <c r="A327" s="12" t="s">
        <v>20</v>
      </c>
      <c r="B327" s="12">
        <v>909</v>
      </c>
      <c r="D327" s="12" t="s">
        <v>14</v>
      </c>
      <c r="E327" s="12">
        <v>1221</v>
      </c>
    </row>
    <row r="328" spans="1:5" x14ac:dyDescent="0.25">
      <c r="A328" s="11" t="s">
        <v>20</v>
      </c>
      <c r="B328" s="11">
        <v>1613</v>
      </c>
      <c r="D328" s="11" t="s">
        <v>14</v>
      </c>
      <c r="E328" s="11">
        <v>1</v>
      </c>
    </row>
    <row r="329" spans="1:5" x14ac:dyDescent="0.25">
      <c r="A329" s="12" t="s">
        <v>20</v>
      </c>
      <c r="B329" s="12">
        <v>136</v>
      </c>
      <c r="D329" s="12" t="s">
        <v>14</v>
      </c>
      <c r="E329" s="12">
        <v>16</v>
      </c>
    </row>
    <row r="330" spans="1:5" x14ac:dyDescent="0.25">
      <c r="A330" s="11" t="s">
        <v>20</v>
      </c>
      <c r="B330" s="11">
        <v>130</v>
      </c>
      <c r="D330" s="11" t="s">
        <v>14</v>
      </c>
      <c r="E330" s="11">
        <v>41</v>
      </c>
    </row>
    <row r="331" spans="1:5" x14ac:dyDescent="0.25">
      <c r="A331" s="12" t="s">
        <v>20</v>
      </c>
      <c r="B331" s="12">
        <v>102</v>
      </c>
      <c r="D331" s="12" t="s">
        <v>14</v>
      </c>
      <c r="E331" s="12">
        <v>523</v>
      </c>
    </row>
    <row r="332" spans="1:5" x14ac:dyDescent="0.25">
      <c r="A332" s="11" t="s">
        <v>20</v>
      </c>
      <c r="B332" s="11">
        <v>4006</v>
      </c>
      <c r="D332" s="11" t="s">
        <v>14</v>
      </c>
      <c r="E332" s="11">
        <v>141</v>
      </c>
    </row>
    <row r="333" spans="1:5" x14ac:dyDescent="0.25">
      <c r="A333" s="12" t="s">
        <v>20</v>
      </c>
      <c r="B333" s="12">
        <v>1629</v>
      </c>
      <c r="D333" s="12" t="s">
        <v>14</v>
      </c>
      <c r="E333" s="12">
        <v>52</v>
      </c>
    </row>
    <row r="334" spans="1:5" x14ac:dyDescent="0.25">
      <c r="A334" s="11" t="s">
        <v>20</v>
      </c>
      <c r="B334" s="11">
        <v>2188</v>
      </c>
      <c r="D334" s="11" t="s">
        <v>14</v>
      </c>
      <c r="E334" s="11">
        <v>225</v>
      </c>
    </row>
    <row r="335" spans="1:5" x14ac:dyDescent="0.25">
      <c r="A335" s="12" t="s">
        <v>20</v>
      </c>
      <c r="B335" s="12">
        <v>2409</v>
      </c>
      <c r="D335" s="12" t="s">
        <v>14</v>
      </c>
      <c r="E335" s="12">
        <v>38</v>
      </c>
    </row>
    <row r="336" spans="1:5" x14ac:dyDescent="0.25">
      <c r="A336" s="11" t="s">
        <v>20</v>
      </c>
      <c r="B336" s="11">
        <v>194</v>
      </c>
      <c r="D336" s="11" t="s">
        <v>14</v>
      </c>
      <c r="E336" s="11">
        <v>15</v>
      </c>
    </row>
    <row r="337" spans="1:5" x14ac:dyDescent="0.25">
      <c r="A337" s="12" t="s">
        <v>20</v>
      </c>
      <c r="B337" s="12">
        <v>1140</v>
      </c>
      <c r="D337" s="12" t="s">
        <v>14</v>
      </c>
      <c r="E337" s="12">
        <v>37</v>
      </c>
    </row>
    <row r="338" spans="1:5" x14ac:dyDescent="0.25">
      <c r="A338" s="11" t="s">
        <v>20</v>
      </c>
      <c r="B338" s="11">
        <v>102</v>
      </c>
      <c r="D338" s="11" t="s">
        <v>14</v>
      </c>
      <c r="E338" s="11">
        <v>112</v>
      </c>
    </row>
    <row r="339" spans="1:5" x14ac:dyDescent="0.25">
      <c r="A339" s="12" t="s">
        <v>20</v>
      </c>
      <c r="B339" s="12">
        <v>2857</v>
      </c>
      <c r="D339" s="12" t="s">
        <v>14</v>
      </c>
      <c r="E339" s="12">
        <v>21</v>
      </c>
    </row>
    <row r="340" spans="1:5" x14ac:dyDescent="0.25">
      <c r="A340" s="11" t="s">
        <v>20</v>
      </c>
      <c r="B340" s="11">
        <v>107</v>
      </c>
      <c r="D340" s="11" t="s">
        <v>14</v>
      </c>
      <c r="E340" s="11">
        <v>67</v>
      </c>
    </row>
    <row r="341" spans="1:5" x14ac:dyDescent="0.25">
      <c r="A341" s="12" t="s">
        <v>20</v>
      </c>
      <c r="B341" s="12">
        <v>160</v>
      </c>
      <c r="D341" s="12" t="s">
        <v>14</v>
      </c>
      <c r="E341" s="12">
        <v>78</v>
      </c>
    </row>
    <row r="342" spans="1:5" x14ac:dyDescent="0.25">
      <c r="A342" s="11" t="s">
        <v>20</v>
      </c>
      <c r="B342" s="11">
        <v>2230</v>
      </c>
      <c r="D342" s="11" t="s">
        <v>14</v>
      </c>
      <c r="E342" s="11">
        <v>67</v>
      </c>
    </row>
    <row r="343" spans="1:5" x14ac:dyDescent="0.25">
      <c r="A343" s="12" t="s">
        <v>20</v>
      </c>
      <c r="B343" s="12">
        <v>316</v>
      </c>
      <c r="D343" s="12" t="s">
        <v>14</v>
      </c>
      <c r="E343" s="12">
        <v>263</v>
      </c>
    </row>
    <row r="344" spans="1:5" x14ac:dyDescent="0.25">
      <c r="A344" s="11" t="s">
        <v>20</v>
      </c>
      <c r="B344" s="11">
        <v>117</v>
      </c>
      <c r="D344" s="11" t="s">
        <v>14</v>
      </c>
      <c r="E344" s="11">
        <v>1691</v>
      </c>
    </row>
    <row r="345" spans="1:5" x14ac:dyDescent="0.25">
      <c r="A345" s="12" t="s">
        <v>20</v>
      </c>
      <c r="B345" s="12">
        <v>6406</v>
      </c>
      <c r="D345" s="12" t="s">
        <v>14</v>
      </c>
      <c r="E345" s="12">
        <v>181</v>
      </c>
    </row>
    <row r="346" spans="1:5" x14ac:dyDescent="0.25">
      <c r="A346" s="11" t="s">
        <v>20</v>
      </c>
      <c r="B346" s="11">
        <v>192</v>
      </c>
      <c r="D346" s="11" t="s">
        <v>14</v>
      </c>
      <c r="E346" s="11">
        <v>13</v>
      </c>
    </row>
    <row r="347" spans="1:5" x14ac:dyDescent="0.25">
      <c r="A347" s="12" t="s">
        <v>20</v>
      </c>
      <c r="B347" s="12">
        <v>26</v>
      </c>
      <c r="D347" s="12" t="s">
        <v>14</v>
      </c>
      <c r="E347" s="12">
        <v>1</v>
      </c>
    </row>
    <row r="348" spans="1:5" x14ac:dyDescent="0.25">
      <c r="A348" s="11" t="s">
        <v>20</v>
      </c>
      <c r="B348" s="11">
        <v>723</v>
      </c>
      <c r="D348" s="11" t="s">
        <v>14</v>
      </c>
      <c r="E348" s="11">
        <v>21</v>
      </c>
    </row>
    <row r="349" spans="1:5" x14ac:dyDescent="0.25">
      <c r="A349" s="12" t="s">
        <v>20</v>
      </c>
      <c r="B349" s="12">
        <v>170</v>
      </c>
      <c r="D349" s="12" t="s">
        <v>14</v>
      </c>
      <c r="E349" s="12">
        <v>830</v>
      </c>
    </row>
    <row r="350" spans="1:5" x14ac:dyDescent="0.25">
      <c r="A350" s="11" t="s">
        <v>20</v>
      </c>
      <c r="B350" s="11">
        <v>238</v>
      </c>
      <c r="D350" s="11" t="s">
        <v>14</v>
      </c>
      <c r="E350" s="11">
        <v>130</v>
      </c>
    </row>
    <row r="351" spans="1:5" x14ac:dyDescent="0.25">
      <c r="A351" s="12" t="s">
        <v>20</v>
      </c>
      <c r="B351" s="12">
        <v>55</v>
      </c>
      <c r="D351" s="12" t="s">
        <v>14</v>
      </c>
      <c r="E351" s="12">
        <v>55</v>
      </c>
    </row>
    <row r="352" spans="1:5" x14ac:dyDescent="0.25">
      <c r="A352" s="11" t="s">
        <v>20</v>
      </c>
      <c r="B352" s="11">
        <v>128</v>
      </c>
      <c r="D352" s="11" t="s">
        <v>14</v>
      </c>
      <c r="E352" s="11">
        <v>114</v>
      </c>
    </row>
    <row r="353" spans="1:5" x14ac:dyDescent="0.25">
      <c r="A353" s="12" t="s">
        <v>20</v>
      </c>
      <c r="B353" s="12">
        <v>2144</v>
      </c>
      <c r="D353" s="12" t="s">
        <v>14</v>
      </c>
      <c r="E353" s="12">
        <v>594</v>
      </c>
    </row>
    <row r="354" spans="1:5" x14ac:dyDescent="0.25">
      <c r="A354" s="11" t="s">
        <v>20</v>
      </c>
      <c r="B354" s="11">
        <v>2693</v>
      </c>
      <c r="D354" s="11" t="s">
        <v>14</v>
      </c>
      <c r="E354" s="11">
        <v>24</v>
      </c>
    </row>
    <row r="355" spans="1:5" x14ac:dyDescent="0.25">
      <c r="A355" s="12" t="s">
        <v>20</v>
      </c>
      <c r="B355" s="12">
        <v>432</v>
      </c>
      <c r="D355" s="12" t="s">
        <v>14</v>
      </c>
      <c r="E355" s="12">
        <v>252</v>
      </c>
    </row>
    <row r="356" spans="1:5" x14ac:dyDescent="0.25">
      <c r="A356" s="11" t="s">
        <v>20</v>
      </c>
      <c r="B356" s="11">
        <v>189</v>
      </c>
      <c r="D356" s="11" t="s">
        <v>14</v>
      </c>
      <c r="E356" s="11">
        <v>67</v>
      </c>
    </row>
    <row r="357" spans="1:5" x14ac:dyDescent="0.25">
      <c r="A357" s="12" t="s">
        <v>20</v>
      </c>
      <c r="B357" s="12">
        <v>154</v>
      </c>
      <c r="D357" s="12" t="s">
        <v>14</v>
      </c>
      <c r="E357" s="12">
        <v>742</v>
      </c>
    </row>
    <row r="358" spans="1:5" x14ac:dyDescent="0.25">
      <c r="A358" s="11" t="s">
        <v>20</v>
      </c>
      <c r="B358" s="11">
        <v>96</v>
      </c>
      <c r="D358" s="11" t="s">
        <v>14</v>
      </c>
      <c r="E358" s="11">
        <v>75</v>
      </c>
    </row>
    <row r="359" spans="1:5" x14ac:dyDescent="0.25">
      <c r="A359" s="12" t="s">
        <v>20</v>
      </c>
      <c r="B359" s="12">
        <v>3063</v>
      </c>
      <c r="D359" s="12" t="s">
        <v>14</v>
      </c>
      <c r="E359" s="12">
        <v>4405</v>
      </c>
    </row>
    <row r="360" spans="1:5" x14ac:dyDescent="0.25">
      <c r="A360" s="11" t="s">
        <v>20</v>
      </c>
      <c r="B360" s="11">
        <v>2266</v>
      </c>
      <c r="D360" s="11" t="s">
        <v>14</v>
      </c>
      <c r="E360" s="11">
        <v>92</v>
      </c>
    </row>
    <row r="361" spans="1:5" x14ac:dyDescent="0.25">
      <c r="A361" s="12" t="s">
        <v>20</v>
      </c>
      <c r="B361" s="12">
        <v>194</v>
      </c>
      <c r="D361" s="12" t="s">
        <v>14</v>
      </c>
      <c r="E361" s="12">
        <v>64</v>
      </c>
    </row>
    <row r="362" spans="1:5" x14ac:dyDescent="0.25">
      <c r="A362" s="11" t="s">
        <v>20</v>
      </c>
      <c r="B362" s="11">
        <v>129</v>
      </c>
      <c r="D362" s="11" t="s">
        <v>14</v>
      </c>
      <c r="E362" s="11">
        <v>64</v>
      </c>
    </row>
    <row r="363" spans="1:5" x14ac:dyDescent="0.25">
      <c r="A363" s="12" t="s">
        <v>20</v>
      </c>
      <c r="B363" s="12">
        <v>375</v>
      </c>
      <c r="D363" s="12" t="s">
        <v>14</v>
      </c>
      <c r="E363" s="12">
        <v>842</v>
      </c>
    </row>
    <row r="364" spans="1:5" x14ac:dyDescent="0.25">
      <c r="A364" s="11" t="s">
        <v>20</v>
      </c>
      <c r="B364" s="11">
        <v>409</v>
      </c>
      <c r="D364" s="11" t="s">
        <v>14</v>
      </c>
      <c r="E364" s="11">
        <v>112</v>
      </c>
    </row>
    <row r="365" spans="1:5" x14ac:dyDescent="0.25">
      <c r="A365" s="12" t="s">
        <v>20</v>
      </c>
      <c r="B365" s="12">
        <v>234</v>
      </c>
      <c r="D365" s="12" t="s">
        <v>14</v>
      </c>
      <c r="E365" s="12">
        <v>374</v>
      </c>
    </row>
    <row r="366" spans="1:5" x14ac:dyDescent="0.25">
      <c r="A366" s="11" t="s">
        <v>20</v>
      </c>
      <c r="B366" s="11">
        <v>3016</v>
      </c>
    </row>
    <row r="367" spans="1:5" x14ac:dyDescent="0.25">
      <c r="A367" s="12" t="s">
        <v>20</v>
      </c>
      <c r="B367" s="12">
        <v>264</v>
      </c>
    </row>
    <row r="368" spans="1:5" x14ac:dyDescent="0.25">
      <c r="A368" s="11" t="s">
        <v>20</v>
      </c>
      <c r="B368" s="11">
        <v>272</v>
      </c>
    </row>
    <row r="369" spans="1:2" x14ac:dyDescent="0.25">
      <c r="A369" s="12" t="s">
        <v>20</v>
      </c>
      <c r="B369" s="12">
        <v>419</v>
      </c>
    </row>
    <row r="370" spans="1:2" x14ac:dyDescent="0.25">
      <c r="A370" s="11" t="s">
        <v>20</v>
      </c>
      <c r="B370" s="11">
        <v>1621</v>
      </c>
    </row>
    <row r="371" spans="1:2" x14ac:dyDescent="0.25">
      <c r="A371" s="12" t="s">
        <v>20</v>
      </c>
      <c r="B371" s="12">
        <v>1101</v>
      </c>
    </row>
    <row r="372" spans="1:2" x14ac:dyDescent="0.25">
      <c r="A372" s="11" t="s">
        <v>20</v>
      </c>
      <c r="B372" s="11">
        <v>1073</v>
      </c>
    </row>
    <row r="373" spans="1:2" x14ac:dyDescent="0.25">
      <c r="A373" s="12" t="s">
        <v>20</v>
      </c>
      <c r="B373" s="12">
        <v>331</v>
      </c>
    </row>
    <row r="374" spans="1:2" x14ac:dyDescent="0.25">
      <c r="A374" s="11" t="s">
        <v>20</v>
      </c>
      <c r="B374" s="11">
        <v>1170</v>
      </c>
    </row>
    <row r="375" spans="1:2" x14ac:dyDescent="0.25">
      <c r="A375" s="12" t="s">
        <v>20</v>
      </c>
      <c r="B375" s="12">
        <v>363</v>
      </c>
    </row>
    <row r="376" spans="1:2" x14ac:dyDescent="0.25">
      <c r="A376" s="11" t="s">
        <v>20</v>
      </c>
      <c r="B376" s="11">
        <v>103</v>
      </c>
    </row>
    <row r="377" spans="1:2" x14ac:dyDescent="0.25">
      <c r="A377" s="12" t="s">
        <v>20</v>
      </c>
      <c r="B377" s="12">
        <v>147</v>
      </c>
    </row>
    <row r="378" spans="1:2" x14ac:dyDescent="0.25">
      <c r="A378" s="11" t="s">
        <v>20</v>
      </c>
      <c r="B378" s="11">
        <v>110</v>
      </c>
    </row>
    <row r="379" spans="1:2" x14ac:dyDescent="0.25">
      <c r="A379" s="12" t="s">
        <v>20</v>
      </c>
      <c r="B379" s="12">
        <v>134</v>
      </c>
    </row>
    <row r="380" spans="1:2" x14ac:dyDescent="0.25">
      <c r="A380" s="11" t="s">
        <v>20</v>
      </c>
      <c r="B380" s="11">
        <v>269</v>
      </c>
    </row>
    <row r="381" spans="1:2" x14ac:dyDescent="0.25">
      <c r="A381" s="12" t="s">
        <v>20</v>
      </c>
      <c r="B381" s="12">
        <v>175</v>
      </c>
    </row>
    <row r="382" spans="1:2" x14ac:dyDescent="0.25">
      <c r="A382" s="11" t="s">
        <v>20</v>
      </c>
      <c r="B382" s="11">
        <v>69</v>
      </c>
    </row>
    <row r="383" spans="1:2" x14ac:dyDescent="0.25">
      <c r="A383" s="12" t="s">
        <v>20</v>
      </c>
      <c r="B383" s="12">
        <v>190</v>
      </c>
    </row>
    <row r="384" spans="1:2" x14ac:dyDescent="0.25">
      <c r="A384" s="11" t="s">
        <v>20</v>
      </c>
      <c r="B384" s="11">
        <v>237</v>
      </c>
    </row>
    <row r="385" spans="1:2" x14ac:dyDescent="0.25">
      <c r="A385" s="12" t="s">
        <v>20</v>
      </c>
      <c r="B385" s="12">
        <v>196</v>
      </c>
    </row>
    <row r="386" spans="1:2" x14ac:dyDescent="0.25">
      <c r="A386" s="11" t="s">
        <v>20</v>
      </c>
      <c r="B386" s="11">
        <v>7295</v>
      </c>
    </row>
    <row r="387" spans="1:2" x14ac:dyDescent="0.25">
      <c r="A387" s="12" t="s">
        <v>20</v>
      </c>
      <c r="B387" s="12">
        <v>2893</v>
      </c>
    </row>
    <row r="388" spans="1:2" x14ac:dyDescent="0.25">
      <c r="A388" s="11" t="s">
        <v>20</v>
      </c>
      <c r="B388" s="11">
        <v>820</v>
      </c>
    </row>
    <row r="389" spans="1:2" x14ac:dyDescent="0.25">
      <c r="A389" s="12" t="s">
        <v>20</v>
      </c>
      <c r="B389" s="12">
        <v>2038</v>
      </c>
    </row>
    <row r="390" spans="1:2" x14ac:dyDescent="0.25">
      <c r="A390" s="11" t="s">
        <v>20</v>
      </c>
      <c r="B390" s="11">
        <v>116</v>
      </c>
    </row>
    <row r="391" spans="1:2" x14ac:dyDescent="0.25">
      <c r="A391" s="12" t="s">
        <v>20</v>
      </c>
      <c r="B391" s="12">
        <v>1345</v>
      </c>
    </row>
    <row r="392" spans="1:2" x14ac:dyDescent="0.25">
      <c r="A392" s="11" t="s">
        <v>20</v>
      </c>
      <c r="B392" s="11">
        <v>168</v>
      </c>
    </row>
    <row r="393" spans="1:2" x14ac:dyDescent="0.25">
      <c r="A393" s="12" t="s">
        <v>20</v>
      </c>
      <c r="B393" s="12">
        <v>137</v>
      </c>
    </row>
    <row r="394" spans="1:2" x14ac:dyDescent="0.25">
      <c r="A394" s="11" t="s">
        <v>20</v>
      </c>
      <c r="B394" s="11">
        <v>186</v>
      </c>
    </row>
    <row r="395" spans="1:2" x14ac:dyDescent="0.25">
      <c r="A395" s="12" t="s">
        <v>20</v>
      </c>
      <c r="B395" s="12">
        <v>125</v>
      </c>
    </row>
    <row r="396" spans="1:2" x14ac:dyDescent="0.25">
      <c r="A396" s="11" t="s">
        <v>20</v>
      </c>
      <c r="B396" s="11">
        <v>202</v>
      </c>
    </row>
    <row r="397" spans="1:2" x14ac:dyDescent="0.25">
      <c r="A397" s="12" t="s">
        <v>20</v>
      </c>
      <c r="B397" s="12">
        <v>103</v>
      </c>
    </row>
    <row r="398" spans="1:2" x14ac:dyDescent="0.25">
      <c r="A398" s="11" t="s">
        <v>20</v>
      </c>
      <c r="B398" s="11">
        <v>1785</v>
      </c>
    </row>
    <row r="399" spans="1:2" x14ac:dyDescent="0.25">
      <c r="A399" s="12" t="s">
        <v>20</v>
      </c>
      <c r="B399" s="12">
        <v>157</v>
      </c>
    </row>
    <row r="400" spans="1:2" x14ac:dyDescent="0.25">
      <c r="A400" s="11" t="s">
        <v>20</v>
      </c>
      <c r="B400" s="11">
        <v>555</v>
      </c>
    </row>
    <row r="401" spans="1:2" x14ac:dyDescent="0.25">
      <c r="A401" s="12" t="s">
        <v>20</v>
      </c>
      <c r="B401" s="12">
        <v>297</v>
      </c>
    </row>
    <row r="402" spans="1:2" x14ac:dyDescent="0.25">
      <c r="A402" s="11" t="s">
        <v>20</v>
      </c>
      <c r="B402" s="11">
        <v>123</v>
      </c>
    </row>
    <row r="403" spans="1:2" x14ac:dyDescent="0.25">
      <c r="A403" s="12" t="s">
        <v>20</v>
      </c>
      <c r="B403" s="12">
        <v>3036</v>
      </c>
    </row>
    <row r="404" spans="1:2" x14ac:dyDescent="0.25">
      <c r="A404" s="11" t="s">
        <v>20</v>
      </c>
      <c r="B404" s="11">
        <v>144</v>
      </c>
    </row>
    <row r="405" spans="1:2" x14ac:dyDescent="0.25">
      <c r="A405" s="12" t="s">
        <v>20</v>
      </c>
      <c r="B405" s="12">
        <v>121</v>
      </c>
    </row>
    <row r="406" spans="1:2" x14ac:dyDescent="0.25">
      <c r="A406" s="11" t="s">
        <v>20</v>
      </c>
      <c r="B406" s="11">
        <v>181</v>
      </c>
    </row>
    <row r="407" spans="1:2" x14ac:dyDescent="0.25">
      <c r="A407" s="12" t="s">
        <v>20</v>
      </c>
      <c r="B407" s="12">
        <v>122</v>
      </c>
    </row>
    <row r="408" spans="1:2" x14ac:dyDescent="0.25">
      <c r="A408" s="11" t="s">
        <v>20</v>
      </c>
      <c r="B408" s="11">
        <v>1071</v>
      </c>
    </row>
    <row r="409" spans="1:2" x14ac:dyDescent="0.25">
      <c r="A409" s="12" t="s">
        <v>20</v>
      </c>
      <c r="B409" s="12">
        <v>980</v>
      </c>
    </row>
    <row r="410" spans="1:2" x14ac:dyDescent="0.25">
      <c r="A410" s="11" t="s">
        <v>20</v>
      </c>
      <c r="B410" s="11">
        <v>536</v>
      </c>
    </row>
    <row r="411" spans="1:2" x14ac:dyDescent="0.25">
      <c r="A411" s="12" t="s">
        <v>20</v>
      </c>
      <c r="B411" s="12">
        <v>1991</v>
      </c>
    </row>
    <row r="412" spans="1:2" x14ac:dyDescent="0.25">
      <c r="A412" s="11" t="s">
        <v>20</v>
      </c>
      <c r="B412" s="11">
        <v>180</v>
      </c>
    </row>
    <row r="413" spans="1:2" x14ac:dyDescent="0.25">
      <c r="A413" s="12" t="s">
        <v>20</v>
      </c>
      <c r="B413" s="12">
        <v>130</v>
      </c>
    </row>
    <row r="414" spans="1:2" x14ac:dyDescent="0.25">
      <c r="A414" s="11" t="s">
        <v>20</v>
      </c>
      <c r="B414" s="11">
        <v>122</v>
      </c>
    </row>
    <row r="415" spans="1:2" x14ac:dyDescent="0.25">
      <c r="A415" s="12" t="s">
        <v>20</v>
      </c>
      <c r="B415" s="12">
        <v>140</v>
      </c>
    </row>
    <row r="416" spans="1:2" x14ac:dyDescent="0.25">
      <c r="A416" s="11" t="s">
        <v>20</v>
      </c>
      <c r="B416" s="11">
        <v>3388</v>
      </c>
    </row>
    <row r="417" spans="1:2" x14ac:dyDescent="0.25">
      <c r="A417" s="12" t="s">
        <v>20</v>
      </c>
      <c r="B417" s="12">
        <v>280</v>
      </c>
    </row>
    <row r="418" spans="1:2" x14ac:dyDescent="0.25">
      <c r="A418" s="11" t="s">
        <v>20</v>
      </c>
      <c r="B418" s="11">
        <v>366</v>
      </c>
    </row>
    <row r="419" spans="1:2" x14ac:dyDescent="0.25">
      <c r="A419" s="12" t="s">
        <v>20</v>
      </c>
      <c r="B419" s="12">
        <v>270</v>
      </c>
    </row>
    <row r="420" spans="1:2" x14ac:dyDescent="0.25">
      <c r="A420" s="11" t="s">
        <v>20</v>
      </c>
      <c r="B420" s="11">
        <v>137</v>
      </c>
    </row>
    <row r="421" spans="1:2" x14ac:dyDescent="0.25">
      <c r="A421" s="12" t="s">
        <v>20</v>
      </c>
      <c r="B421" s="12">
        <v>3205</v>
      </c>
    </row>
    <row r="422" spans="1:2" x14ac:dyDescent="0.25">
      <c r="A422" s="11" t="s">
        <v>20</v>
      </c>
      <c r="B422" s="11">
        <v>288</v>
      </c>
    </row>
    <row r="423" spans="1:2" x14ac:dyDescent="0.25">
      <c r="A423" s="12" t="s">
        <v>20</v>
      </c>
      <c r="B423" s="12">
        <v>148</v>
      </c>
    </row>
    <row r="424" spans="1:2" x14ac:dyDescent="0.25">
      <c r="A424" s="11" t="s">
        <v>20</v>
      </c>
      <c r="B424" s="11">
        <v>114</v>
      </c>
    </row>
    <row r="425" spans="1:2" x14ac:dyDescent="0.25">
      <c r="A425" s="12" t="s">
        <v>20</v>
      </c>
      <c r="B425" s="12">
        <v>1518</v>
      </c>
    </row>
    <row r="426" spans="1:2" x14ac:dyDescent="0.25">
      <c r="A426" s="11" t="s">
        <v>20</v>
      </c>
      <c r="B426" s="11">
        <v>166</v>
      </c>
    </row>
    <row r="427" spans="1:2" x14ac:dyDescent="0.25">
      <c r="A427" s="12" t="s">
        <v>20</v>
      </c>
      <c r="B427" s="12">
        <v>100</v>
      </c>
    </row>
    <row r="428" spans="1:2" x14ac:dyDescent="0.25">
      <c r="A428" s="11" t="s">
        <v>20</v>
      </c>
      <c r="B428" s="11">
        <v>235</v>
      </c>
    </row>
    <row r="429" spans="1:2" x14ac:dyDescent="0.25">
      <c r="A429" s="12" t="s">
        <v>20</v>
      </c>
      <c r="B429" s="12">
        <v>148</v>
      </c>
    </row>
    <row r="430" spans="1:2" x14ac:dyDescent="0.25">
      <c r="A430" s="11" t="s">
        <v>20</v>
      </c>
      <c r="B430" s="11">
        <v>198</v>
      </c>
    </row>
    <row r="431" spans="1:2" x14ac:dyDescent="0.25">
      <c r="A431" s="12" t="s">
        <v>20</v>
      </c>
      <c r="B431" s="12">
        <v>150</v>
      </c>
    </row>
    <row r="432" spans="1:2" x14ac:dyDescent="0.25">
      <c r="A432" s="11" t="s">
        <v>20</v>
      </c>
      <c r="B432" s="11">
        <v>216</v>
      </c>
    </row>
    <row r="433" spans="1:2" x14ac:dyDescent="0.25">
      <c r="A433" s="12" t="s">
        <v>20</v>
      </c>
      <c r="B433" s="12">
        <v>5139</v>
      </c>
    </row>
    <row r="434" spans="1:2" x14ac:dyDescent="0.25">
      <c r="A434" s="11" t="s">
        <v>20</v>
      </c>
      <c r="B434" s="11">
        <v>2353</v>
      </c>
    </row>
    <row r="435" spans="1:2" x14ac:dyDescent="0.25">
      <c r="A435" s="12" t="s">
        <v>20</v>
      </c>
      <c r="B435" s="12">
        <v>78</v>
      </c>
    </row>
    <row r="436" spans="1:2" x14ac:dyDescent="0.25">
      <c r="A436" s="11" t="s">
        <v>20</v>
      </c>
      <c r="B436" s="11">
        <v>174</v>
      </c>
    </row>
    <row r="437" spans="1:2" x14ac:dyDescent="0.25">
      <c r="A437" s="12" t="s">
        <v>20</v>
      </c>
      <c r="B437" s="12">
        <v>164</v>
      </c>
    </row>
    <row r="438" spans="1:2" x14ac:dyDescent="0.25">
      <c r="A438" s="11" t="s">
        <v>20</v>
      </c>
      <c r="B438" s="11">
        <v>161</v>
      </c>
    </row>
    <row r="439" spans="1:2" x14ac:dyDescent="0.25">
      <c r="A439" s="12" t="s">
        <v>20</v>
      </c>
      <c r="B439" s="12">
        <v>138</v>
      </c>
    </row>
    <row r="440" spans="1:2" x14ac:dyDescent="0.25">
      <c r="A440" s="11" t="s">
        <v>20</v>
      </c>
      <c r="B440" s="11">
        <v>3308</v>
      </c>
    </row>
    <row r="441" spans="1:2" x14ac:dyDescent="0.25">
      <c r="A441" s="12" t="s">
        <v>20</v>
      </c>
      <c r="B441" s="12">
        <v>127</v>
      </c>
    </row>
    <row r="442" spans="1:2" x14ac:dyDescent="0.25">
      <c r="A442" s="11" t="s">
        <v>20</v>
      </c>
      <c r="B442" s="11">
        <v>207</v>
      </c>
    </row>
    <row r="443" spans="1:2" x14ac:dyDescent="0.25">
      <c r="A443" s="12" t="s">
        <v>20</v>
      </c>
      <c r="B443" s="12">
        <v>181</v>
      </c>
    </row>
    <row r="444" spans="1:2" x14ac:dyDescent="0.25">
      <c r="A444" s="11" t="s">
        <v>20</v>
      </c>
      <c r="B444" s="11">
        <v>110</v>
      </c>
    </row>
    <row r="445" spans="1:2" x14ac:dyDescent="0.25">
      <c r="A445" s="12" t="s">
        <v>20</v>
      </c>
      <c r="B445" s="12">
        <v>185</v>
      </c>
    </row>
    <row r="446" spans="1:2" x14ac:dyDescent="0.25">
      <c r="A446" s="11" t="s">
        <v>20</v>
      </c>
      <c r="B446" s="11">
        <v>121</v>
      </c>
    </row>
    <row r="447" spans="1:2" x14ac:dyDescent="0.25">
      <c r="A447" s="12" t="s">
        <v>20</v>
      </c>
      <c r="B447" s="12">
        <v>106</v>
      </c>
    </row>
    <row r="448" spans="1:2" x14ac:dyDescent="0.25">
      <c r="A448" s="11" t="s">
        <v>20</v>
      </c>
      <c r="B448" s="11">
        <v>142</v>
      </c>
    </row>
    <row r="449" spans="1:2" x14ac:dyDescent="0.25">
      <c r="A449" s="12" t="s">
        <v>20</v>
      </c>
      <c r="B449" s="12">
        <v>233</v>
      </c>
    </row>
    <row r="450" spans="1:2" x14ac:dyDescent="0.25">
      <c r="A450" s="11" t="s">
        <v>20</v>
      </c>
      <c r="B450" s="11">
        <v>218</v>
      </c>
    </row>
    <row r="451" spans="1:2" x14ac:dyDescent="0.25">
      <c r="A451" s="12" t="s">
        <v>20</v>
      </c>
      <c r="B451" s="12">
        <v>76</v>
      </c>
    </row>
    <row r="452" spans="1:2" x14ac:dyDescent="0.25">
      <c r="A452" s="11" t="s">
        <v>20</v>
      </c>
      <c r="B452" s="11">
        <v>43</v>
      </c>
    </row>
    <row r="453" spans="1:2" x14ac:dyDescent="0.25">
      <c r="A453" s="12" t="s">
        <v>20</v>
      </c>
      <c r="B453" s="12">
        <v>221</v>
      </c>
    </row>
    <row r="454" spans="1:2" x14ac:dyDescent="0.25">
      <c r="A454" s="11" t="s">
        <v>20</v>
      </c>
      <c r="B454" s="11">
        <v>2805</v>
      </c>
    </row>
    <row r="455" spans="1:2" x14ac:dyDescent="0.25">
      <c r="A455" s="12" t="s">
        <v>20</v>
      </c>
      <c r="B455" s="12">
        <v>68</v>
      </c>
    </row>
    <row r="456" spans="1:2" x14ac:dyDescent="0.25">
      <c r="A456" s="11" t="s">
        <v>20</v>
      </c>
      <c r="B456" s="11">
        <v>183</v>
      </c>
    </row>
    <row r="457" spans="1:2" x14ac:dyDescent="0.25">
      <c r="A457" s="12" t="s">
        <v>20</v>
      </c>
      <c r="B457" s="12">
        <v>133</v>
      </c>
    </row>
    <row r="458" spans="1:2" x14ac:dyDescent="0.25">
      <c r="A458" s="11" t="s">
        <v>20</v>
      </c>
      <c r="B458" s="11">
        <v>2489</v>
      </c>
    </row>
    <row r="459" spans="1:2" x14ac:dyDescent="0.25">
      <c r="A459" s="12" t="s">
        <v>20</v>
      </c>
      <c r="B459" s="12">
        <v>69</v>
      </c>
    </row>
    <row r="460" spans="1:2" x14ac:dyDescent="0.25">
      <c r="A460" s="11" t="s">
        <v>20</v>
      </c>
      <c r="B460" s="11">
        <v>279</v>
      </c>
    </row>
    <row r="461" spans="1:2" x14ac:dyDescent="0.25">
      <c r="A461" s="12" t="s">
        <v>20</v>
      </c>
      <c r="B461" s="12">
        <v>210</v>
      </c>
    </row>
    <row r="462" spans="1:2" x14ac:dyDescent="0.25">
      <c r="A462" s="11" t="s">
        <v>20</v>
      </c>
      <c r="B462" s="11">
        <v>2100</v>
      </c>
    </row>
    <row r="463" spans="1:2" x14ac:dyDescent="0.25">
      <c r="A463" s="12" t="s">
        <v>20</v>
      </c>
      <c r="B463" s="12">
        <v>252</v>
      </c>
    </row>
    <row r="464" spans="1:2" x14ac:dyDescent="0.25">
      <c r="A464" s="11" t="s">
        <v>20</v>
      </c>
      <c r="B464" s="11">
        <v>1280</v>
      </c>
    </row>
    <row r="465" spans="1:2" x14ac:dyDescent="0.25">
      <c r="A465" s="12" t="s">
        <v>20</v>
      </c>
      <c r="B465" s="12">
        <v>157</v>
      </c>
    </row>
    <row r="466" spans="1:2" x14ac:dyDescent="0.25">
      <c r="A466" s="11" t="s">
        <v>20</v>
      </c>
      <c r="B466" s="11">
        <v>194</v>
      </c>
    </row>
    <row r="467" spans="1:2" x14ac:dyDescent="0.25">
      <c r="A467" s="12" t="s">
        <v>20</v>
      </c>
      <c r="B467" s="12">
        <v>82</v>
      </c>
    </row>
    <row r="468" spans="1:2" x14ac:dyDescent="0.25">
      <c r="A468" s="11" t="s">
        <v>20</v>
      </c>
      <c r="B468" s="11">
        <v>4233</v>
      </c>
    </row>
    <row r="469" spans="1:2" x14ac:dyDescent="0.25">
      <c r="A469" s="12" t="s">
        <v>20</v>
      </c>
      <c r="B469" s="12">
        <v>1297</v>
      </c>
    </row>
    <row r="470" spans="1:2" x14ac:dyDescent="0.25">
      <c r="A470" s="11" t="s">
        <v>20</v>
      </c>
      <c r="B470" s="11">
        <v>165</v>
      </c>
    </row>
    <row r="471" spans="1:2" x14ac:dyDescent="0.25">
      <c r="A471" s="12" t="s">
        <v>20</v>
      </c>
      <c r="B471" s="12">
        <v>119</v>
      </c>
    </row>
    <row r="472" spans="1:2" x14ac:dyDescent="0.25">
      <c r="A472" s="11" t="s">
        <v>20</v>
      </c>
      <c r="B472" s="11">
        <v>1797</v>
      </c>
    </row>
    <row r="473" spans="1:2" x14ac:dyDescent="0.25">
      <c r="A473" s="12" t="s">
        <v>20</v>
      </c>
      <c r="B473" s="12">
        <v>261</v>
      </c>
    </row>
    <row r="474" spans="1:2" x14ac:dyDescent="0.25">
      <c r="A474" s="11" t="s">
        <v>20</v>
      </c>
      <c r="B474" s="11">
        <v>157</v>
      </c>
    </row>
    <row r="475" spans="1:2" x14ac:dyDescent="0.25">
      <c r="A475" s="12" t="s">
        <v>20</v>
      </c>
      <c r="B475" s="12">
        <v>3533</v>
      </c>
    </row>
    <row r="476" spans="1:2" x14ac:dyDescent="0.25">
      <c r="A476" s="11" t="s">
        <v>20</v>
      </c>
      <c r="B476" s="11">
        <v>155</v>
      </c>
    </row>
    <row r="477" spans="1:2" x14ac:dyDescent="0.25">
      <c r="A477" s="12" t="s">
        <v>20</v>
      </c>
      <c r="B477" s="12">
        <v>132</v>
      </c>
    </row>
    <row r="478" spans="1:2" x14ac:dyDescent="0.25">
      <c r="A478" s="11" t="s">
        <v>20</v>
      </c>
      <c r="B478" s="11">
        <v>1354</v>
      </c>
    </row>
    <row r="479" spans="1:2" x14ac:dyDescent="0.25">
      <c r="A479" s="12" t="s">
        <v>20</v>
      </c>
      <c r="B479" s="12">
        <v>48</v>
      </c>
    </row>
    <row r="480" spans="1:2" x14ac:dyDescent="0.25">
      <c r="A480" s="11" t="s">
        <v>20</v>
      </c>
      <c r="B480" s="11">
        <v>110</v>
      </c>
    </row>
    <row r="481" spans="1:2" x14ac:dyDescent="0.25">
      <c r="A481" s="12" t="s">
        <v>20</v>
      </c>
      <c r="B481" s="12">
        <v>172</v>
      </c>
    </row>
    <row r="482" spans="1:2" x14ac:dyDescent="0.25">
      <c r="A482" s="11" t="s">
        <v>20</v>
      </c>
      <c r="B482" s="11">
        <v>307</v>
      </c>
    </row>
    <row r="483" spans="1:2" x14ac:dyDescent="0.25">
      <c r="A483" s="12" t="s">
        <v>20</v>
      </c>
      <c r="B483" s="12">
        <v>160</v>
      </c>
    </row>
    <row r="484" spans="1:2" x14ac:dyDescent="0.25">
      <c r="A484" s="11" t="s">
        <v>20</v>
      </c>
      <c r="B484" s="11">
        <v>1467</v>
      </c>
    </row>
    <row r="485" spans="1:2" x14ac:dyDescent="0.25">
      <c r="A485" s="12" t="s">
        <v>20</v>
      </c>
      <c r="B485" s="12">
        <v>2662</v>
      </c>
    </row>
    <row r="486" spans="1:2" x14ac:dyDescent="0.25">
      <c r="A486" s="11" t="s">
        <v>20</v>
      </c>
      <c r="B486" s="11">
        <v>452</v>
      </c>
    </row>
    <row r="487" spans="1:2" x14ac:dyDescent="0.25">
      <c r="A487" s="12" t="s">
        <v>20</v>
      </c>
      <c r="B487" s="12">
        <v>158</v>
      </c>
    </row>
    <row r="488" spans="1:2" x14ac:dyDescent="0.25">
      <c r="A488" s="11" t="s">
        <v>20</v>
      </c>
      <c r="B488" s="11">
        <v>225</v>
      </c>
    </row>
    <row r="489" spans="1:2" x14ac:dyDescent="0.25">
      <c r="A489" s="12" t="s">
        <v>20</v>
      </c>
      <c r="B489" s="12">
        <v>65</v>
      </c>
    </row>
    <row r="490" spans="1:2" x14ac:dyDescent="0.25">
      <c r="A490" s="11" t="s">
        <v>20</v>
      </c>
      <c r="B490" s="11">
        <v>163</v>
      </c>
    </row>
    <row r="491" spans="1:2" x14ac:dyDescent="0.25">
      <c r="A491" s="12" t="s">
        <v>20</v>
      </c>
      <c r="B491" s="12">
        <v>85</v>
      </c>
    </row>
    <row r="492" spans="1:2" x14ac:dyDescent="0.25">
      <c r="A492" s="11" t="s">
        <v>20</v>
      </c>
      <c r="B492" s="11">
        <v>217</v>
      </c>
    </row>
    <row r="493" spans="1:2" x14ac:dyDescent="0.25">
      <c r="A493" s="12" t="s">
        <v>20</v>
      </c>
      <c r="B493" s="12">
        <v>150</v>
      </c>
    </row>
    <row r="494" spans="1:2" x14ac:dyDescent="0.25">
      <c r="A494" s="11" t="s">
        <v>20</v>
      </c>
      <c r="B494" s="11">
        <v>3272</v>
      </c>
    </row>
    <row r="495" spans="1:2" x14ac:dyDescent="0.25">
      <c r="A495" s="12" t="s">
        <v>20</v>
      </c>
      <c r="B495" s="12">
        <v>300</v>
      </c>
    </row>
    <row r="496" spans="1:2" x14ac:dyDescent="0.25">
      <c r="A496" s="11" t="s">
        <v>20</v>
      </c>
      <c r="B496" s="11">
        <v>126</v>
      </c>
    </row>
    <row r="497" spans="1:2" x14ac:dyDescent="0.25">
      <c r="A497" s="12" t="s">
        <v>20</v>
      </c>
      <c r="B497" s="12">
        <v>2320</v>
      </c>
    </row>
    <row r="498" spans="1:2" x14ac:dyDescent="0.25">
      <c r="A498" s="11" t="s">
        <v>20</v>
      </c>
      <c r="B498" s="11">
        <v>81</v>
      </c>
    </row>
    <row r="499" spans="1:2" x14ac:dyDescent="0.25">
      <c r="A499" s="12" t="s">
        <v>20</v>
      </c>
      <c r="B499" s="12">
        <v>1887</v>
      </c>
    </row>
    <row r="500" spans="1:2" x14ac:dyDescent="0.25">
      <c r="A500" s="11" t="s">
        <v>20</v>
      </c>
      <c r="B500" s="11">
        <v>4358</v>
      </c>
    </row>
    <row r="501" spans="1:2" x14ac:dyDescent="0.25">
      <c r="A501" s="12" t="s">
        <v>20</v>
      </c>
      <c r="B501" s="12">
        <v>53</v>
      </c>
    </row>
    <row r="502" spans="1:2" x14ac:dyDescent="0.25">
      <c r="A502" s="11" t="s">
        <v>20</v>
      </c>
      <c r="B502" s="11">
        <v>2414</v>
      </c>
    </row>
    <row r="503" spans="1:2" x14ac:dyDescent="0.25">
      <c r="A503" s="12" t="s">
        <v>20</v>
      </c>
      <c r="B503" s="12">
        <v>80</v>
      </c>
    </row>
    <row r="504" spans="1:2" x14ac:dyDescent="0.25">
      <c r="A504" s="11" t="s">
        <v>20</v>
      </c>
      <c r="B504" s="11">
        <v>193</v>
      </c>
    </row>
    <row r="505" spans="1:2" x14ac:dyDescent="0.25">
      <c r="A505" s="12" t="s">
        <v>20</v>
      </c>
      <c r="B505" s="12">
        <v>52</v>
      </c>
    </row>
    <row r="506" spans="1:2" x14ac:dyDescent="0.25">
      <c r="A506" s="11" t="s">
        <v>20</v>
      </c>
      <c r="B506" s="11">
        <v>290</v>
      </c>
    </row>
    <row r="507" spans="1:2" x14ac:dyDescent="0.25">
      <c r="A507" s="12" t="s">
        <v>20</v>
      </c>
      <c r="B507" s="12">
        <v>122</v>
      </c>
    </row>
    <row r="508" spans="1:2" x14ac:dyDescent="0.25">
      <c r="A508" s="11" t="s">
        <v>20</v>
      </c>
      <c r="B508" s="11">
        <v>1470</v>
      </c>
    </row>
    <row r="509" spans="1:2" x14ac:dyDescent="0.25">
      <c r="A509" s="12" t="s">
        <v>20</v>
      </c>
      <c r="B509" s="12">
        <v>165</v>
      </c>
    </row>
    <row r="510" spans="1:2" x14ac:dyDescent="0.25">
      <c r="A510" s="11" t="s">
        <v>20</v>
      </c>
      <c r="B510" s="11">
        <v>182</v>
      </c>
    </row>
    <row r="511" spans="1:2" x14ac:dyDescent="0.25">
      <c r="A511" s="12" t="s">
        <v>20</v>
      </c>
      <c r="B511" s="12">
        <v>199</v>
      </c>
    </row>
    <row r="512" spans="1:2" x14ac:dyDescent="0.25">
      <c r="A512" s="11" t="s">
        <v>20</v>
      </c>
      <c r="B512" s="11">
        <v>56</v>
      </c>
    </row>
    <row r="513" spans="1:2" x14ac:dyDescent="0.25">
      <c r="A513" s="12" t="s">
        <v>20</v>
      </c>
      <c r="B513" s="12">
        <v>1460</v>
      </c>
    </row>
    <row r="514" spans="1:2" x14ac:dyDescent="0.25">
      <c r="A514" s="11" t="s">
        <v>20</v>
      </c>
      <c r="B514" s="11">
        <v>123</v>
      </c>
    </row>
    <row r="515" spans="1:2" x14ac:dyDescent="0.25">
      <c r="A515" s="12" t="s">
        <v>20</v>
      </c>
      <c r="B515" s="12">
        <v>159</v>
      </c>
    </row>
    <row r="516" spans="1:2" x14ac:dyDescent="0.25">
      <c r="A516" s="11" t="s">
        <v>20</v>
      </c>
      <c r="B516" s="11">
        <v>110</v>
      </c>
    </row>
    <row r="517" spans="1:2" x14ac:dyDescent="0.25">
      <c r="A517" s="12" t="s">
        <v>20</v>
      </c>
      <c r="B517" s="12">
        <v>236</v>
      </c>
    </row>
    <row r="518" spans="1:2" x14ac:dyDescent="0.25">
      <c r="A518" s="11" t="s">
        <v>20</v>
      </c>
      <c r="B518" s="11">
        <v>191</v>
      </c>
    </row>
    <row r="519" spans="1:2" x14ac:dyDescent="0.25">
      <c r="A519" s="12" t="s">
        <v>20</v>
      </c>
      <c r="B519" s="12">
        <v>3934</v>
      </c>
    </row>
    <row r="520" spans="1:2" x14ac:dyDescent="0.25">
      <c r="A520" s="11" t="s">
        <v>20</v>
      </c>
      <c r="B520" s="11">
        <v>80</v>
      </c>
    </row>
    <row r="521" spans="1:2" x14ac:dyDescent="0.25">
      <c r="A521" s="12" t="s">
        <v>20</v>
      </c>
      <c r="B521" s="12">
        <v>462</v>
      </c>
    </row>
    <row r="522" spans="1:2" x14ac:dyDescent="0.25">
      <c r="A522" s="11" t="s">
        <v>20</v>
      </c>
      <c r="B522" s="11">
        <v>179</v>
      </c>
    </row>
    <row r="523" spans="1:2" x14ac:dyDescent="0.25">
      <c r="A523" s="12" t="s">
        <v>20</v>
      </c>
      <c r="B523" s="12">
        <v>1866</v>
      </c>
    </row>
    <row r="524" spans="1:2" x14ac:dyDescent="0.25">
      <c r="A524" s="11" t="s">
        <v>20</v>
      </c>
      <c r="B524" s="11">
        <v>156</v>
      </c>
    </row>
    <row r="525" spans="1:2" x14ac:dyDescent="0.25">
      <c r="A525" s="12" t="s">
        <v>20</v>
      </c>
      <c r="B525" s="12">
        <v>255</v>
      </c>
    </row>
    <row r="526" spans="1:2" x14ac:dyDescent="0.25">
      <c r="A526" s="11" t="s">
        <v>20</v>
      </c>
      <c r="B526" s="11">
        <v>2261</v>
      </c>
    </row>
    <row r="527" spans="1:2" x14ac:dyDescent="0.25">
      <c r="A527" s="12" t="s">
        <v>20</v>
      </c>
      <c r="B527" s="12">
        <v>40</v>
      </c>
    </row>
    <row r="528" spans="1:2" x14ac:dyDescent="0.25">
      <c r="A528" s="11" t="s">
        <v>20</v>
      </c>
      <c r="B528" s="11">
        <v>2289</v>
      </c>
    </row>
    <row r="529" spans="1:2" x14ac:dyDescent="0.25">
      <c r="A529" s="12" t="s">
        <v>20</v>
      </c>
      <c r="B529" s="12">
        <v>65</v>
      </c>
    </row>
    <row r="530" spans="1:2" x14ac:dyDescent="0.25">
      <c r="A530" s="11" t="s">
        <v>20</v>
      </c>
      <c r="B530" s="11">
        <v>3777</v>
      </c>
    </row>
    <row r="531" spans="1:2" x14ac:dyDescent="0.25">
      <c r="A531" s="12" t="s">
        <v>20</v>
      </c>
      <c r="B531" s="12">
        <v>184</v>
      </c>
    </row>
    <row r="532" spans="1:2" x14ac:dyDescent="0.25">
      <c r="A532" s="11" t="s">
        <v>20</v>
      </c>
      <c r="B532" s="11">
        <v>85</v>
      </c>
    </row>
    <row r="533" spans="1:2" x14ac:dyDescent="0.25">
      <c r="A533" s="12" t="s">
        <v>20</v>
      </c>
      <c r="B533" s="12">
        <v>144</v>
      </c>
    </row>
    <row r="534" spans="1:2" x14ac:dyDescent="0.25">
      <c r="A534" s="11" t="s">
        <v>20</v>
      </c>
      <c r="B534" s="11">
        <v>1902</v>
      </c>
    </row>
    <row r="535" spans="1:2" x14ac:dyDescent="0.25">
      <c r="A535" s="12" t="s">
        <v>20</v>
      </c>
      <c r="B535" s="12">
        <v>105</v>
      </c>
    </row>
    <row r="536" spans="1:2" x14ac:dyDescent="0.25">
      <c r="A536" s="11" t="s">
        <v>20</v>
      </c>
      <c r="B536" s="11">
        <v>132</v>
      </c>
    </row>
    <row r="537" spans="1:2" x14ac:dyDescent="0.25">
      <c r="A537" s="12" t="s">
        <v>20</v>
      </c>
      <c r="B537" s="12">
        <v>96</v>
      </c>
    </row>
    <row r="538" spans="1:2" x14ac:dyDescent="0.25">
      <c r="A538" s="11" t="s">
        <v>20</v>
      </c>
      <c r="B538" s="11">
        <v>114</v>
      </c>
    </row>
    <row r="539" spans="1:2" x14ac:dyDescent="0.25">
      <c r="A539" s="12" t="s">
        <v>20</v>
      </c>
      <c r="B539" s="12">
        <v>203</v>
      </c>
    </row>
    <row r="540" spans="1:2" x14ac:dyDescent="0.25">
      <c r="A540" s="11" t="s">
        <v>20</v>
      </c>
      <c r="B540" s="11">
        <v>1559</v>
      </c>
    </row>
    <row r="541" spans="1:2" x14ac:dyDescent="0.25">
      <c r="A541" s="12" t="s">
        <v>20</v>
      </c>
      <c r="B541" s="12">
        <v>1548</v>
      </c>
    </row>
    <row r="542" spans="1:2" x14ac:dyDescent="0.25">
      <c r="A542" s="11" t="s">
        <v>20</v>
      </c>
      <c r="B542" s="11">
        <v>80</v>
      </c>
    </row>
    <row r="543" spans="1:2" x14ac:dyDescent="0.25">
      <c r="A543" s="12" t="s">
        <v>20</v>
      </c>
      <c r="B543" s="12">
        <v>131</v>
      </c>
    </row>
    <row r="544" spans="1:2" x14ac:dyDescent="0.25">
      <c r="A544" s="11" t="s">
        <v>20</v>
      </c>
      <c r="B544" s="11">
        <v>112</v>
      </c>
    </row>
    <row r="545" spans="1:2" x14ac:dyDescent="0.25">
      <c r="A545" s="12" t="s">
        <v>20</v>
      </c>
      <c r="B545" s="12">
        <v>155</v>
      </c>
    </row>
    <row r="546" spans="1:2" x14ac:dyDescent="0.25">
      <c r="A546" s="11" t="s">
        <v>20</v>
      </c>
      <c r="B546" s="11">
        <v>266</v>
      </c>
    </row>
    <row r="547" spans="1:2" x14ac:dyDescent="0.25">
      <c r="A547" s="12" t="s">
        <v>20</v>
      </c>
      <c r="B547" s="12">
        <v>155</v>
      </c>
    </row>
    <row r="548" spans="1:2" x14ac:dyDescent="0.25">
      <c r="A548" s="11" t="s">
        <v>20</v>
      </c>
      <c r="B548" s="11">
        <v>207</v>
      </c>
    </row>
    <row r="549" spans="1:2" x14ac:dyDescent="0.25">
      <c r="A549" s="12" t="s">
        <v>20</v>
      </c>
      <c r="B549" s="12">
        <v>245</v>
      </c>
    </row>
    <row r="550" spans="1:2" x14ac:dyDescent="0.25">
      <c r="A550" s="11" t="s">
        <v>20</v>
      </c>
      <c r="B550" s="11">
        <v>1573</v>
      </c>
    </row>
    <row r="551" spans="1:2" x14ac:dyDescent="0.25">
      <c r="A551" s="12" t="s">
        <v>20</v>
      </c>
      <c r="B551" s="12">
        <v>114</v>
      </c>
    </row>
    <row r="552" spans="1:2" x14ac:dyDescent="0.25">
      <c r="A552" s="11" t="s">
        <v>20</v>
      </c>
      <c r="B552" s="11">
        <v>93</v>
      </c>
    </row>
    <row r="553" spans="1:2" x14ac:dyDescent="0.25">
      <c r="A553" s="12" t="s">
        <v>20</v>
      </c>
      <c r="B553" s="12">
        <v>1681</v>
      </c>
    </row>
    <row r="554" spans="1:2" x14ac:dyDescent="0.25">
      <c r="A554" s="11" t="s">
        <v>20</v>
      </c>
      <c r="B554" s="11">
        <v>32</v>
      </c>
    </row>
    <row r="555" spans="1:2" x14ac:dyDescent="0.25">
      <c r="A555" s="12" t="s">
        <v>20</v>
      </c>
      <c r="B555" s="12">
        <v>135</v>
      </c>
    </row>
    <row r="556" spans="1:2" x14ac:dyDescent="0.25">
      <c r="A556" s="11" t="s">
        <v>20</v>
      </c>
      <c r="B556" s="11">
        <v>140</v>
      </c>
    </row>
    <row r="557" spans="1:2" x14ac:dyDescent="0.25">
      <c r="A557" s="12" t="s">
        <v>20</v>
      </c>
      <c r="B557" s="12">
        <v>92</v>
      </c>
    </row>
    <row r="558" spans="1:2" x14ac:dyDescent="0.25">
      <c r="A558" s="11" t="s">
        <v>20</v>
      </c>
      <c r="B558" s="11">
        <v>1015</v>
      </c>
    </row>
    <row r="559" spans="1:2" x14ac:dyDescent="0.25">
      <c r="A559" s="12" t="s">
        <v>20</v>
      </c>
      <c r="B559" s="12">
        <v>323</v>
      </c>
    </row>
    <row r="560" spans="1:2" x14ac:dyDescent="0.25">
      <c r="A560" s="11" t="s">
        <v>20</v>
      </c>
      <c r="B560" s="11">
        <v>2326</v>
      </c>
    </row>
    <row r="561" spans="1:2" x14ac:dyDescent="0.25">
      <c r="A561" s="12" t="s">
        <v>20</v>
      </c>
      <c r="B561" s="12">
        <v>381</v>
      </c>
    </row>
    <row r="562" spans="1:2" x14ac:dyDescent="0.25">
      <c r="A562" s="11" t="s">
        <v>20</v>
      </c>
      <c r="B562" s="11">
        <v>480</v>
      </c>
    </row>
    <row r="563" spans="1:2" x14ac:dyDescent="0.25">
      <c r="A563" s="12" t="s">
        <v>20</v>
      </c>
      <c r="B563" s="12">
        <v>226</v>
      </c>
    </row>
    <row r="564" spans="1:2" x14ac:dyDescent="0.25">
      <c r="A564" s="11" t="s">
        <v>20</v>
      </c>
      <c r="B564" s="11">
        <v>241</v>
      </c>
    </row>
    <row r="565" spans="1:2" x14ac:dyDescent="0.25">
      <c r="A565" s="12" t="s">
        <v>20</v>
      </c>
      <c r="B565" s="12">
        <v>132</v>
      </c>
    </row>
    <row r="566" spans="1:2" x14ac:dyDescent="0.25">
      <c r="A566" s="11" t="s">
        <v>20</v>
      </c>
      <c r="B566" s="11">
        <v>2043</v>
      </c>
    </row>
  </sheetData>
  <conditionalFormatting sqref="A1:A566">
    <cfRule type="cellIs" dxfId="11" priority="6" operator="equal">
      <formula>"canceled"</formula>
    </cfRule>
    <cfRule type="cellIs" dxfId="10" priority="7" operator="equal">
      <formula>"live "</formula>
    </cfRule>
    <cfRule type="cellIs" dxfId="9" priority="8" operator="equal">
      <formula>"successful"</formula>
    </cfRule>
    <cfRule type="cellIs" dxfId="8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ellIs" dxfId="3" priority="1" operator="equal">
      <formula>"canceled"</formula>
    </cfRule>
    <cfRule type="cellIs" dxfId="2" priority="2" operator="equal">
      <formula>"live "</formula>
    </cfRule>
    <cfRule type="cellIs" dxfId="1" priority="3" operator="equal">
      <formula>"successful"</formula>
    </cfRule>
    <cfRule type="cellIs" dxfId="0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Pivot Chart</vt:lpstr>
      <vt:lpstr>Outcomes By Month</vt:lpstr>
      <vt:lpstr>Crowdfunding Goal Analysis 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Richard Kelly</cp:lastModifiedBy>
  <dcterms:created xsi:type="dcterms:W3CDTF">2021-09-29T18:52:28Z</dcterms:created>
  <dcterms:modified xsi:type="dcterms:W3CDTF">2023-09-18T22:40:43Z</dcterms:modified>
</cp:coreProperties>
</file>