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\SMU\robgit\w1\01-Excel\Homework\Instructions\"/>
    </mc:Choice>
  </mc:AlternateContent>
  <xr:revisionPtr revIDLastSave="0" documentId="13_ncr:1_{A07EF9EB-2598-4F69-B9D7-8EC716241758}" xr6:coauthVersionLast="47" xr6:coauthVersionMax="47" xr10:uidLastSave="{00000000-0000-0000-0000-000000000000}"/>
  <bookViews>
    <workbookView xWindow="-110" yWindow="-110" windowWidth="38620" windowHeight="19980" activeTab="4" xr2:uid="{00000000-000D-0000-FFFF-FFFF00000000}"/>
  </bookViews>
  <sheets>
    <sheet name="Campaign Parent Categories" sheetId="2" r:id="rId1"/>
    <sheet name="Campaign Sub-Categories" sheetId="3" r:id="rId2"/>
    <sheet name="Campaigns by Month" sheetId="5" r:id="rId3"/>
    <sheet name="Goals Analysis" sheetId="6" r:id="rId4"/>
    <sheet name="Backers Analysis" sheetId="8" r:id="rId5"/>
    <sheet name="Crowdfunding Data" sheetId="1" r:id="rId6"/>
  </sheets>
  <definedNames>
    <definedName name="backers_count">'Crowdfunding Data'!$H$2:$H$1001</definedName>
    <definedName name="fail_list">'Backers Analysis'!$E$2:$E$365</definedName>
    <definedName name="goals">'Crowdfunding Data'!$D$2:$D$1001</definedName>
    <definedName name="outcomes">'Crowdfunding Data'!$G$2:$G$1001</definedName>
    <definedName name="success_list">'Backers Analysis'!$B$2:$B$566</definedName>
  </definedNames>
  <calcPr calcId="18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8" l="1"/>
  <c r="J7" i="8"/>
  <c r="J6" i="8"/>
  <c r="J5" i="8"/>
  <c r="J4" i="8"/>
  <c r="J3" i="8"/>
  <c r="B2" i="8" a="1"/>
  <c r="B2" i="8" s="1"/>
  <c r="B3" i="8" a="1"/>
  <c r="B3" i="8" s="1"/>
  <c r="B4" i="8" a="1"/>
  <c r="B4" i="8" s="1"/>
  <c r="I8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251" i="8" a="1"/>
  <c r="B251" i="8" s="1"/>
  <c r="B252" i="8" a="1"/>
  <c r="B252" i="8" s="1"/>
  <c r="B253" i="8" a="1"/>
  <c r="B253" i="8" s="1"/>
  <c r="B254" i="8" a="1"/>
  <c r="B254" i="8" s="1"/>
  <c r="B255" i="8" a="1"/>
  <c r="B255" i="8" s="1"/>
  <c r="B256" i="8" a="1"/>
  <c r="B256" i="8" s="1"/>
  <c r="B257" i="8" a="1"/>
  <c r="B257" i="8" s="1"/>
  <c r="B258" i="8" a="1"/>
  <c r="B258" i="8" s="1"/>
  <c r="B259" i="8" a="1"/>
  <c r="B259" i="8" s="1"/>
  <c r="B260" i="8" a="1"/>
  <c r="B260" i="8" s="1"/>
  <c r="B261" i="8" a="1"/>
  <c r="B261" i="8" s="1"/>
  <c r="B262" i="8" a="1"/>
  <c r="B262" i="8" s="1"/>
  <c r="B263" i="8" a="1"/>
  <c r="B263" i="8" s="1"/>
  <c r="B264" i="8" a="1"/>
  <c r="B264" i="8" s="1"/>
  <c r="B265" i="8" a="1"/>
  <c r="B265" i="8" s="1"/>
  <c r="B266" i="8" a="1"/>
  <c r="B266" i="8" s="1"/>
  <c r="B267" i="8" a="1"/>
  <c r="B267" i="8" s="1"/>
  <c r="B268" i="8" a="1"/>
  <c r="B268" i="8" s="1"/>
  <c r="B269" i="8" a="1"/>
  <c r="B269" i="8" s="1"/>
  <c r="B270" i="8" a="1"/>
  <c r="B270" i="8" s="1"/>
  <c r="B271" i="8" a="1"/>
  <c r="B271" i="8" s="1"/>
  <c r="B272" i="8" a="1"/>
  <c r="B272" i="8" s="1"/>
  <c r="B273" i="8" a="1"/>
  <c r="B273" i="8" s="1"/>
  <c r="B274" i="8" a="1"/>
  <c r="B274" i="8" s="1"/>
  <c r="B275" i="8" a="1"/>
  <c r="B275" i="8" s="1"/>
  <c r="B276" i="8" a="1"/>
  <c r="B276" i="8" s="1"/>
  <c r="B277" i="8" a="1"/>
  <c r="B277" i="8" s="1"/>
  <c r="B278" i="8" a="1"/>
  <c r="B278" i="8" s="1"/>
  <c r="B279" i="8" a="1"/>
  <c r="B279" i="8" s="1"/>
  <c r="B280" i="8" a="1"/>
  <c r="B280" i="8" s="1"/>
  <c r="B281" i="8" a="1"/>
  <c r="B281" i="8" s="1"/>
  <c r="B282" i="8" a="1"/>
  <c r="B282" i="8" s="1"/>
  <c r="B283" i="8" a="1"/>
  <c r="B283" i="8" s="1"/>
  <c r="B284" i="8" a="1"/>
  <c r="B284" i="8" s="1"/>
  <c r="B285" i="8" a="1"/>
  <c r="B285" i="8" s="1"/>
  <c r="B286" i="8" a="1"/>
  <c r="B286" i="8" s="1"/>
  <c r="B287" i="8" a="1"/>
  <c r="B287" i="8" s="1"/>
  <c r="B288" i="8" a="1"/>
  <c r="B288" i="8" s="1"/>
  <c r="B289" i="8" a="1"/>
  <c r="B289" i="8" s="1"/>
  <c r="B290" i="8" a="1"/>
  <c r="B290" i="8" s="1"/>
  <c r="B291" i="8" a="1"/>
  <c r="B291" i="8" s="1"/>
  <c r="B292" i="8" a="1"/>
  <c r="B292" i="8" s="1"/>
  <c r="B293" i="8" a="1"/>
  <c r="B293" i="8" s="1"/>
  <c r="B294" i="8" a="1"/>
  <c r="B294" i="8" s="1"/>
  <c r="B295" i="8" a="1"/>
  <c r="B295" i="8" s="1"/>
  <c r="B296" i="8" a="1"/>
  <c r="B296" i="8" s="1"/>
  <c r="B297" i="8" a="1"/>
  <c r="B297" i="8" s="1"/>
  <c r="B298" i="8" a="1"/>
  <c r="B298" i="8" s="1"/>
  <c r="B299" i="8" a="1"/>
  <c r="B299" i="8" s="1"/>
  <c r="B300" i="8" a="1"/>
  <c r="B300" i="8" s="1"/>
  <c r="B301" i="8" a="1"/>
  <c r="B301" i="8" s="1"/>
  <c r="B302" i="8" a="1"/>
  <c r="B302" i="8" s="1"/>
  <c r="B303" i="8" a="1"/>
  <c r="B303" i="8" s="1"/>
  <c r="B304" i="8" a="1"/>
  <c r="B304" i="8" s="1"/>
  <c r="B305" i="8" a="1"/>
  <c r="B305" i="8" s="1"/>
  <c r="B306" i="8" a="1"/>
  <c r="B306" i="8" s="1"/>
  <c r="B307" i="8" a="1"/>
  <c r="B307" i="8" s="1"/>
  <c r="B308" i="8" a="1"/>
  <c r="B308" i="8" s="1"/>
  <c r="B309" i="8" a="1"/>
  <c r="B309" i="8" s="1"/>
  <c r="B310" i="8" a="1"/>
  <c r="B310" i="8" s="1"/>
  <c r="B311" i="8" a="1"/>
  <c r="B311" i="8" s="1"/>
  <c r="B312" i="8" a="1"/>
  <c r="B312" i="8" s="1"/>
  <c r="B313" i="8" a="1"/>
  <c r="B313" i="8" s="1"/>
  <c r="B314" i="8" a="1"/>
  <c r="B314" i="8" s="1"/>
  <c r="B315" i="8" a="1"/>
  <c r="B315" i="8" s="1"/>
  <c r="B316" i="8" a="1"/>
  <c r="B316" i="8" s="1"/>
  <c r="B317" i="8" a="1"/>
  <c r="B317" i="8" s="1"/>
  <c r="B318" i="8" a="1"/>
  <c r="B318" i="8" s="1"/>
  <c r="B319" i="8" a="1"/>
  <c r="B319" i="8" s="1"/>
  <c r="B320" i="8" a="1"/>
  <c r="B320" i="8" s="1"/>
  <c r="B321" i="8" a="1"/>
  <c r="B321" i="8" s="1"/>
  <c r="B322" i="8" a="1"/>
  <c r="B322" i="8" s="1"/>
  <c r="B323" i="8" a="1"/>
  <c r="B323" i="8" s="1"/>
  <c r="B324" i="8" a="1"/>
  <c r="B324" i="8" s="1"/>
  <c r="B325" i="8" a="1"/>
  <c r="B325" i="8" s="1"/>
  <c r="B326" i="8" a="1"/>
  <c r="B326" i="8" s="1"/>
  <c r="B327" i="8" a="1"/>
  <c r="B327" i="8" s="1"/>
  <c r="B328" i="8" a="1"/>
  <c r="B328" i="8" s="1"/>
  <c r="B329" i="8" a="1"/>
  <c r="B329" i="8" s="1"/>
  <c r="B330" i="8" a="1"/>
  <c r="B330" i="8" s="1"/>
  <c r="B331" i="8" a="1"/>
  <c r="B331" i="8" s="1"/>
  <c r="B332" i="8" a="1"/>
  <c r="B332" i="8" s="1"/>
  <c r="B333" i="8" a="1"/>
  <c r="B333" i="8" s="1"/>
  <c r="B334" i="8" a="1"/>
  <c r="B334" i="8" s="1"/>
  <c r="B335" i="8" a="1"/>
  <c r="B335" i="8" s="1"/>
  <c r="B336" i="8" a="1"/>
  <c r="B336" i="8" s="1"/>
  <c r="B337" i="8" a="1"/>
  <c r="B337" i="8" s="1"/>
  <c r="B338" i="8" a="1"/>
  <c r="B338" i="8" s="1"/>
  <c r="B339" i="8" a="1"/>
  <c r="B339" i="8" s="1"/>
  <c r="B340" i="8" a="1"/>
  <c r="B340" i="8" s="1"/>
  <c r="B341" i="8" a="1"/>
  <c r="B341" i="8" s="1"/>
  <c r="B342" i="8" a="1"/>
  <c r="B342" i="8" s="1"/>
  <c r="B343" i="8" a="1"/>
  <c r="B343" i="8" s="1"/>
  <c r="B344" i="8" a="1"/>
  <c r="B344" i="8" s="1"/>
  <c r="B345" i="8" a="1"/>
  <c r="B345" i="8" s="1"/>
  <c r="B346" i="8" a="1"/>
  <c r="B346" i="8" s="1"/>
  <c r="B347" i="8" a="1"/>
  <c r="B347" i="8" s="1"/>
  <c r="B348" i="8" a="1"/>
  <c r="B348" i="8" s="1"/>
  <c r="B349" i="8" a="1"/>
  <c r="B349" i="8" s="1"/>
  <c r="B350" i="8" a="1"/>
  <c r="B350" i="8" s="1"/>
  <c r="B351" i="8" a="1"/>
  <c r="B351" i="8" s="1"/>
  <c r="B352" i="8" a="1"/>
  <c r="B352" i="8" s="1"/>
  <c r="B353" i="8" a="1"/>
  <c r="B353" i="8" s="1"/>
  <c r="B354" i="8" a="1"/>
  <c r="B354" i="8" s="1"/>
  <c r="B355" i="8" a="1"/>
  <c r="B355" i="8" s="1"/>
  <c r="B356" i="8" a="1"/>
  <c r="B356" i="8" s="1"/>
  <c r="B357" i="8" a="1"/>
  <c r="B357" i="8" s="1"/>
  <c r="B358" i="8" a="1"/>
  <c r="B358" i="8" s="1"/>
  <c r="B359" i="8" a="1"/>
  <c r="B359" i="8" s="1"/>
  <c r="B360" i="8" a="1"/>
  <c r="B360" i="8" s="1"/>
  <c r="B361" i="8" a="1"/>
  <c r="B361" i="8" s="1"/>
  <c r="B362" i="8" a="1"/>
  <c r="B362" i="8" s="1"/>
  <c r="B363" i="8" a="1"/>
  <c r="B363" i="8" s="1"/>
  <c r="B364" i="8" a="1"/>
  <c r="B364" i="8" s="1"/>
  <c r="B365" i="8" a="1"/>
  <c r="B365" i="8" s="1"/>
  <c r="B366" i="8" a="1"/>
  <c r="B366" i="8" s="1"/>
  <c r="B367" i="8" a="1"/>
  <c r="B367" i="8" s="1"/>
  <c r="B368" i="8" a="1"/>
  <c r="B368" i="8" s="1"/>
  <c r="B369" i="8" a="1"/>
  <c r="B369" i="8" s="1"/>
  <c r="B370" i="8" a="1"/>
  <c r="B370" i="8" s="1"/>
  <c r="B371" i="8" a="1"/>
  <c r="B371" i="8" s="1"/>
  <c r="B372" i="8" a="1"/>
  <c r="B372" i="8" s="1"/>
  <c r="B373" i="8" a="1"/>
  <c r="B373" i="8" s="1"/>
  <c r="B374" i="8" a="1"/>
  <c r="B374" i="8" s="1"/>
  <c r="B375" i="8" a="1"/>
  <c r="B375" i="8" s="1"/>
  <c r="B376" i="8" a="1"/>
  <c r="B376" i="8" s="1"/>
  <c r="B377" i="8" a="1"/>
  <c r="B377" i="8" s="1"/>
  <c r="B378" i="8" a="1"/>
  <c r="B378" i="8" s="1"/>
  <c r="B379" i="8" a="1"/>
  <c r="B379" i="8" s="1"/>
  <c r="B380" i="8" a="1"/>
  <c r="B380" i="8" s="1"/>
  <c r="B381" i="8" a="1"/>
  <c r="B381" i="8" s="1"/>
  <c r="B382" i="8" a="1"/>
  <c r="B382" i="8" s="1"/>
  <c r="B383" i="8" a="1"/>
  <c r="B383" i="8" s="1"/>
  <c r="B384" i="8" a="1"/>
  <c r="B384" i="8" s="1"/>
  <c r="B385" i="8" a="1"/>
  <c r="B385" i="8" s="1"/>
  <c r="B386" i="8" a="1"/>
  <c r="B386" i="8" s="1"/>
  <c r="B387" i="8" a="1"/>
  <c r="B387" i="8" s="1"/>
  <c r="B388" i="8" a="1"/>
  <c r="B388" i="8" s="1"/>
  <c r="B389" i="8" a="1"/>
  <c r="B389" i="8" s="1"/>
  <c r="B390" i="8" a="1"/>
  <c r="B390" i="8" s="1"/>
  <c r="B391" i="8" a="1"/>
  <c r="B391" i="8" s="1"/>
  <c r="B392" i="8" a="1"/>
  <c r="B392" i="8" s="1"/>
  <c r="B393" i="8" a="1"/>
  <c r="B393" i="8" s="1"/>
  <c r="B394" i="8" a="1"/>
  <c r="B394" i="8" s="1"/>
  <c r="B395" i="8" a="1"/>
  <c r="B395" i="8" s="1"/>
  <c r="B396" i="8" a="1"/>
  <c r="B396" i="8" s="1"/>
  <c r="B397" i="8" a="1"/>
  <c r="B397" i="8" s="1"/>
  <c r="B398" i="8" a="1"/>
  <c r="B398" i="8" s="1"/>
  <c r="B399" i="8" a="1"/>
  <c r="B399" i="8" s="1"/>
  <c r="B400" i="8" a="1"/>
  <c r="B400" i="8" s="1"/>
  <c r="B401" i="8" a="1"/>
  <c r="B401" i="8" s="1"/>
  <c r="B402" i="8" a="1"/>
  <c r="B402" i="8" s="1"/>
  <c r="B403" i="8" a="1"/>
  <c r="B403" i="8" s="1"/>
  <c r="B404" i="8" a="1"/>
  <c r="B404" i="8" s="1"/>
  <c r="B405" i="8" a="1"/>
  <c r="B405" i="8" s="1"/>
  <c r="B406" i="8" a="1"/>
  <c r="B406" i="8" s="1"/>
  <c r="B407" i="8" a="1"/>
  <c r="B407" i="8" s="1"/>
  <c r="B408" i="8" a="1"/>
  <c r="B408" i="8" s="1"/>
  <c r="B409" i="8" a="1"/>
  <c r="B409" i="8" s="1"/>
  <c r="B410" i="8" a="1"/>
  <c r="B410" i="8" s="1"/>
  <c r="B411" i="8" a="1"/>
  <c r="B411" i="8" s="1"/>
  <c r="B412" i="8" a="1"/>
  <c r="B412" i="8" s="1"/>
  <c r="B413" i="8" a="1"/>
  <c r="B413" i="8" s="1"/>
  <c r="B414" i="8" a="1"/>
  <c r="B414" i="8" s="1"/>
  <c r="B415" i="8" a="1"/>
  <c r="B415" i="8" s="1"/>
  <c r="B416" i="8" a="1"/>
  <c r="B416" i="8" s="1"/>
  <c r="B417" i="8" a="1"/>
  <c r="B417" i="8" s="1"/>
  <c r="B418" i="8" a="1"/>
  <c r="B418" i="8" s="1"/>
  <c r="B419" i="8" a="1"/>
  <c r="B419" i="8" s="1"/>
  <c r="B420" i="8" a="1"/>
  <c r="B420" i="8" s="1"/>
  <c r="B421" i="8" a="1"/>
  <c r="B421" i="8" s="1"/>
  <c r="B422" i="8" a="1"/>
  <c r="B422" i="8" s="1"/>
  <c r="B423" i="8" a="1"/>
  <c r="B423" i="8" s="1"/>
  <c r="B424" i="8" a="1"/>
  <c r="B424" i="8" s="1"/>
  <c r="B425" i="8" a="1"/>
  <c r="B425" i="8" s="1"/>
  <c r="B426" i="8" a="1"/>
  <c r="B426" i="8" s="1"/>
  <c r="B427" i="8" a="1"/>
  <c r="B427" i="8" s="1"/>
  <c r="B428" i="8" a="1"/>
  <c r="B428" i="8" s="1"/>
  <c r="B429" i="8" a="1"/>
  <c r="B429" i="8" s="1"/>
  <c r="B430" i="8" a="1"/>
  <c r="B430" i="8" s="1"/>
  <c r="B431" i="8" a="1"/>
  <c r="B431" i="8" s="1"/>
  <c r="B432" i="8" a="1"/>
  <c r="B432" i="8" s="1"/>
  <c r="B433" i="8" a="1"/>
  <c r="B433" i="8" s="1"/>
  <c r="B434" i="8" a="1"/>
  <c r="B434" i="8" s="1"/>
  <c r="B435" i="8" a="1"/>
  <c r="B435" i="8" s="1"/>
  <c r="B436" i="8" a="1"/>
  <c r="B436" i="8" s="1"/>
  <c r="B437" i="8" a="1"/>
  <c r="B437" i="8" s="1"/>
  <c r="B438" i="8" a="1"/>
  <c r="B438" i="8" s="1"/>
  <c r="B439" i="8" a="1"/>
  <c r="B439" i="8" s="1"/>
  <c r="B440" i="8" a="1"/>
  <c r="B440" i="8" s="1"/>
  <c r="B441" i="8" a="1"/>
  <c r="B441" i="8" s="1"/>
  <c r="B442" i="8" a="1"/>
  <c r="B442" i="8" s="1"/>
  <c r="B443" i="8" a="1"/>
  <c r="B443" i="8" s="1"/>
  <c r="B444" i="8" a="1"/>
  <c r="B444" i="8" s="1"/>
  <c r="B445" i="8" a="1"/>
  <c r="B445" i="8" s="1"/>
  <c r="B446" i="8" a="1"/>
  <c r="B446" i="8" s="1"/>
  <c r="B447" i="8" a="1"/>
  <c r="B447" i="8" s="1"/>
  <c r="B448" i="8" a="1"/>
  <c r="B448" i="8" s="1"/>
  <c r="B449" i="8" a="1"/>
  <c r="B449" i="8" s="1"/>
  <c r="B450" i="8" a="1"/>
  <c r="B450" i="8" s="1"/>
  <c r="B451" i="8" a="1"/>
  <c r="B451" i="8" s="1"/>
  <c r="B452" i="8" a="1"/>
  <c r="B452" i="8" s="1"/>
  <c r="B453" i="8" a="1"/>
  <c r="B453" i="8" s="1"/>
  <c r="B454" i="8" a="1"/>
  <c r="B454" i="8" s="1"/>
  <c r="B455" i="8" a="1"/>
  <c r="B455" i="8" s="1"/>
  <c r="B456" i="8" a="1"/>
  <c r="B456" i="8" s="1"/>
  <c r="B457" i="8" a="1"/>
  <c r="B457" i="8" s="1"/>
  <c r="B458" i="8" a="1"/>
  <c r="B458" i="8" s="1"/>
  <c r="B459" i="8" a="1"/>
  <c r="B459" i="8" s="1"/>
  <c r="B460" i="8" a="1"/>
  <c r="B460" i="8" s="1"/>
  <c r="B461" i="8" a="1"/>
  <c r="B461" i="8" s="1"/>
  <c r="B462" i="8" a="1"/>
  <c r="B462" i="8" s="1"/>
  <c r="B463" i="8" a="1"/>
  <c r="B463" i="8" s="1"/>
  <c r="B464" i="8" a="1"/>
  <c r="B464" i="8" s="1"/>
  <c r="B465" i="8" a="1"/>
  <c r="B465" i="8" s="1"/>
  <c r="B466" i="8" a="1"/>
  <c r="B466" i="8" s="1"/>
  <c r="B467" i="8" a="1"/>
  <c r="B467" i="8" s="1"/>
  <c r="B468" i="8" a="1"/>
  <c r="B468" i="8" s="1"/>
  <c r="B469" i="8" a="1"/>
  <c r="B469" i="8" s="1"/>
  <c r="B470" i="8" a="1"/>
  <c r="B470" i="8" s="1"/>
  <c r="B471" i="8" a="1"/>
  <c r="B471" i="8" s="1"/>
  <c r="B472" i="8" a="1"/>
  <c r="B472" i="8" s="1"/>
  <c r="B473" i="8" a="1"/>
  <c r="B473" i="8" s="1"/>
  <c r="B474" i="8" a="1"/>
  <c r="B474" i="8" s="1"/>
  <c r="B475" i="8" a="1"/>
  <c r="B475" i="8" s="1"/>
  <c r="B476" i="8" a="1"/>
  <c r="B476" i="8" s="1"/>
  <c r="B477" i="8" a="1"/>
  <c r="B477" i="8" s="1"/>
  <c r="B478" i="8" a="1"/>
  <c r="B478" i="8" s="1"/>
  <c r="B479" i="8" a="1"/>
  <c r="B479" i="8" s="1"/>
  <c r="B480" i="8" a="1"/>
  <c r="B480" i="8" s="1"/>
  <c r="B481" i="8" a="1"/>
  <c r="B481" i="8" s="1"/>
  <c r="B482" i="8" a="1"/>
  <c r="B482" i="8" s="1"/>
  <c r="B483" i="8" a="1"/>
  <c r="B483" i="8" s="1"/>
  <c r="B484" i="8" a="1"/>
  <c r="B484" i="8" s="1"/>
  <c r="B485" i="8" a="1"/>
  <c r="B485" i="8" s="1"/>
  <c r="B486" i="8" a="1"/>
  <c r="B486" i="8" s="1"/>
  <c r="B487" i="8" a="1"/>
  <c r="B487" i="8" s="1"/>
  <c r="B488" i="8" a="1"/>
  <c r="B488" i="8" s="1"/>
  <c r="B489" i="8" a="1"/>
  <c r="B489" i="8" s="1"/>
  <c r="B490" i="8" a="1"/>
  <c r="B490" i="8" s="1"/>
  <c r="B491" i="8" a="1"/>
  <c r="B491" i="8" s="1"/>
  <c r="B492" i="8" a="1"/>
  <c r="B492" i="8" s="1"/>
  <c r="B493" i="8" a="1"/>
  <c r="B493" i="8" s="1"/>
  <c r="B494" i="8" a="1"/>
  <c r="B494" i="8" s="1"/>
  <c r="B495" i="8" a="1"/>
  <c r="B495" i="8" s="1"/>
  <c r="B496" i="8" a="1"/>
  <c r="B496" i="8" s="1"/>
  <c r="B497" i="8" a="1"/>
  <c r="B497" i="8" s="1"/>
  <c r="B498" i="8" a="1"/>
  <c r="B498" i="8" s="1"/>
  <c r="B499" i="8" a="1"/>
  <c r="B499" i="8" s="1"/>
  <c r="B500" i="8" a="1"/>
  <c r="B500" i="8" s="1"/>
  <c r="B501" i="8" a="1"/>
  <c r="B501" i="8" s="1"/>
  <c r="B502" i="8" a="1"/>
  <c r="B502" i="8" s="1"/>
  <c r="B503" i="8" a="1"/>
  <c r="B503" i="8" s="1"/>
  <c r="B504" i="8" a="1"/>
  <c r="B504" i="8" s="1"/>
  <c r="B505" i="8" a="1"/>
  <c r="B505" i="8" s="1"/>
  <c r="B506" i="8" a="1"/>
  <c r="B506" i="8" s="1"/>
  <c r="B507" i="8" a="1"/>
  <c r="B507" i="8" s="1"/>
  <c r="B508" i="8" a="1"/>
  <c r="B508" i="8" s="1"/>
  <c r="B509" i="8" a="1"/>
  <c r="B509" i="8" s="1"/>
  <c r="B510" i="8" a="1"/>
  <c r="B510" i="8" s="1"/>
  <c r="B511" i="8" a="1"/>
  <c r="B511" i="8" s="1"/>
  <c r="B512" i="8" a="1"/>
  <c r="B512" i="8" s="1"/>
  <c r="B513" i="8" a="1"/>
  <c r="B513" i="8" s="1"/>
  <c r="B514" i="8" a="1"/>
  <c r="B514" i="8" s="1"/>
  <c r="B515" i="8" a="1"/>
  <c r="B515" i="8" s="1"/>
  <c r="B516" i="8" a="1"/>
  <c r="B516" i="8" s="1"/>
  <c r="B517" i="8" a="1"/>
  <c r="B517" i="8" s="1"/>
  <c r="B518" i="8" a="1"/>
  <c r="B518" i="8" s="1"/>
  <c r="B519" i="8" a="1"/>
  <c r="B519" i="8" s="1"/>
  <c r="B520" i="8" a="1"/>
  <c r="B520" i="8" s="1"/>
  <c r="B521" i="8" a="1"/>
  <c r="B521" i="8" s="1"/>
  <c r="B522" i="8" a="1"/>
  <c r="B522" i="8" s="1"/>
  <c r="B523" i="8" a="1"/>
  <c r="B523" i="8" s="1"/>
  <c r="B524" i="8" a="1"/>
  <c r="B524" i="8" s="1"/>
  <c r="B525" i="8" a="1"/>
  <c r="B525" i="8" s="1"/>
  <c r="B526" i="8" a="1"/>
  <c r="B526" i="8" s="1"/>
  <c r="B527" i="8" a="1"/>
  <c r="B527" i="8" s="1"/>
  <c r="B528" i="8" a="1"/>
  <c r="B528" i="8" s="1"/>
  <c r="B529" i="8" a="1"/>
  <c r="B529" i="8" s="1"/>
  <c r="B530" i="8" a="1"/>
  <c r="B530" i="8" s="1"/>
  <c r="B531" i="8" a="1"/>
  <c r="B531" i="8" s="1"/>
  <c r="B532" i="8" a="1"/>
  <c r="B532" i="8" s="1"/>
  <c r="B533" i="8" a="1"/>
  <c r="B533" i="8" s="1"/>
  <c r="B534" i="8" a="1"/>
  <c r="B534" i="8" s="1"/>
  <c r="B535" i="8" a="1"/>
  <c r="B535" i="8" s="1"/>
  <c r="B536" i="8" a="1"/>
  <c r="B536" i="8" s="1"/>
  <c r="B537" i="8" a="1"/>
  <c r="B537" i="8" s="1"/>
  <c r="B538" i="8" a="1"/>
  <c r="B538" i="8" s="1"/>
  <c r="B539" i="8" a="1"/>
  <c r="B539" i="8" s="1"/>
  <c r="B540" i="8" a="1"/>
  <c r="B540" i="8" s="1"/>
  <c r="B541" i="8" a="1"/>
  <c r="B541" i="8" s="1"/>
  <c r="B542" i="8" a="1"/>
  <c r="B542" i="8" s="1"/>
  <c r="B543" i="8" a="1"/>
  <c r="B543" i="8" s="1"/>
  <c r="B544" i="8" a="1"/>
  <c r="B544" i="8" s="1"/>
  <c r="B545" i="8" a="1"/>
  <c r="B545" i="8" s="1"/>
  <c r="B546" i="8" a="1"/>
  <c r="B546" i="8" s="1"/>
  <c r="B547" i="8" a="1"/>
  <c r="B547" i="8" s="1"/>
  <c r="B548" i="8" a="1"/>
  <c r="B548" i="8" s="1"/>
  <c r="B549" i="8" a="1"/>
  <c r="B549" i="8" s="1"/>
  <c r="B550" i="8" a="1"/>
  <c r="B550" i="8" s="1"/>
  <c r="B551" i="8" a="1"/>
  <c r="B551" i="8" s="1"/>
  <c r="B552" i="8" a="1"/>
  <c r="B552" i="8" s="1"/>
  <c r="B553" i="8" a="1"/>
  <c r="B553" i="8" s="1"/>
  <c r="B554" i="8" a="1"/>
  <c r="B554" i="8" s="1"/>
  <c r="B555" i="8" a="1"/>
  <c r="B555" i="8" s="1"/>
  <c r="B556" i="8" a="1"/>
  <c r="B556" i="8" s="1"/>
  <c r="B557" i="8" a="1"/>
  <c r="B557" i="8" s="1"/>
  <c r="B558" i="8" a="1"/>
  <c r="B558" i="8" s="1"/>
  <c r="B559" i="8" a="1"/>
  <c r="B559" i="8" s="1"/>
  <c r="B560" i="8" a="1"/>
  <c r="B560" i="8" s="1"/>
  <c r="B561" i="8" a="1"/>
  <c r="B561" i="8" s="1"/>
  <c r="B562" i="8" a="1"/>
  <c r="B562" i="8" s="1"/>
  <c r="B563" i="8" a="1"/>
  <c r="B563" i="8" s="1"/>
  <c r="B564" i="8" a="1"/>
  <c r="B564" i="8" s="1"/>
  <c r="B565" i="8" a="1"/>
  <c r="B565" i="8" s="1"/>
  <c r="B566" i="8" a="1"/>
  <c r="B566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I6" i="8" l="1"/>
  <c r="I7" i="8"/>
  <c r="I4" i="8"/>
  <c r="I5" i="8"/>
  <c r="I3" i="8"/>
  <c r="F14" i="6" l="1"/>
  <c r="E14" i="6"/>
  <c r="C5" i="6"/>
  <c r="C6" i="6"/>
  <c r="C7" i="6"/>
  <c r="C8" i="6"/>
  <c r="C9" i="6"/>
  <c r="C10" i="6"/>
  <c r="C11" i="6"/>
  <c r="C12" i="6"/>
  <c r="C13" i="6"/>
  <c r="C14" i="6"/>
  <c r="C4" i="6"/>
  <c r="D14" i="6"/>
  <c r="G14" i="6" s="1"/>
  <c r="E4" i="6"/>
  <c r="F4" i="6"/>
  <c r="E5" i="6"/>
  <c r="F5" i="6"/>
  <c r="E6" i="6"/>
  <c r="I6" i="6" s="1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F3" i="6"/>
  <c r="E3" i="6"/>
  <c r="D4" i="6"/>
  <c r="G4" i="6" s="1"/>
  <c r="D5" i="6"/>
  <c r="G5" i="6" s="1"/>
  <c r="D6" i="6"/>
  <c r="G6" i="6" s="1"/>
  <c r="D7" i="6"/>
  <c r="G7" i="6" s="1"/>
  <c r="D8" i="6"/>
  <c r="G8" i="6" s="1"/>
  <c r="D9" i="6"/>
  <c r="G9" i="6" s="1"/>
  <c r="D10" i="6"/>
  <c r="G10" i="6" s="1"/>
  <c r="D11" i="6"/>
  <c r="G11" i="6" s="1"/>
  <c r="D12" i="6"/>
  <c r="G12" i="6" s="1"/>
  <c r="D13" i="6"/>
  <c r="G13" i="6" s="1"/>
  <c r="D3" i="6"/>
  <c r="G3" i="6" s="1"/>
  <c r="J3" i="6" s="1"/>
  <c r="O437" i="1"/>
  <c r="O438" i="1"/>
  <c r="O60" i="1"/>
  <c r="O61" i="1"/>
  <c r="O439" i="1"/>
  <c r="O62" i="1"/>
  <c r="O440" i="1"/>
  <c r="O423" i="1"/>
  <c r="O63" i="1"/>
  <c r="O441" i="1"/>
  <c r="O64" i="1"/>
  <c r="O65" i="1"/>
  <c r="O442" i="1"/>
  <c r="O66" i="1"/>
  <c r="O67" i="1"/>
  <c r="O443" i="1"/>
  <c r="O444" i="1"/>
  <c r="O2" i="1"/>
  <c r="O68" i="1"/>
  <c r="O445" i="1"/>
  <c r="O69" i="1"/>
  <c r="O446" i="1"/>
  <c r="O447" i="1"/>
  <c r="O448" i="1"/>
  <c r="O449" i="1"/>
  <c r="O3" i="1"/>
  <c r="O70" i="1"/>
  <c r="O450" i="1"/>
  <c r="O451" i="1"/>
  <c r="O452" i="1"/>
  <c r="O453" i="1"/>
  <c r="O71" i="1"/>
  <c r="O454" i="1"/>
  <c r="O455" i="1"/>
  <c r="O456" i="1"/>
  <c r="O457" i="1"/>
  <c r="O458" i="1"/>
  <c r="O459" i="1"/>
  <c r="O72" i="1"/>
  <c r="O460" i="1"/>
  <c r="O461" i="1"/>
  <c r="O462" i="1"/>
  <c r="O463" i="1"/>
  <c r="O464" i="1"/>
  <c r="O73" i="1"/>
  <c r="O465" i="1"/>
  <c r="O466" i="1"/>
  <c r="O467" i="1"/>
  <c r="O468" i="1"/>
  <c r="O74" i="1"/>
  <c r="O75" i="1"/>
  <c r="O76" i="1"/>
  <c r="O469" i="1"/>
  <c r="O77" i="1"/>
  <c r="O470" i="1"/>
  <c r="O471" i="1"/>
  <c r="O472" i="1"/>
  <c r="O473" i="1"/>
  <c r="O474" i="1"/>
  <c r="O475" i="1"/>
  <c r="O78" i="1"/>
  <c r="O476" i="1"/>
  <c r="O79" i="1"/>
  <c r="O80" i="1"/>
  <c r="O477" i="1"/>
  <c r="O81" i="1"/>
  <c r="O478" i="1"/>
  <c r="O479" i="1"/>
  <c r="O4" i="1"/>
  <c r="O480" i="1"/>
  <c r="O481" i="1"/>
  <c r="O482" i="1"/>
  <c r="O483" i="1"/>
  <c r="O484" i="1"/>
  <c r="O485" i="1"/>
  <c r="O82" i="1"/>
  <c r="O83" i="1"/>
  <c r="O486" i="1"/>
  <c r="O84" i="1"/>
  <c r="O487" i="1"/>
  <c r="O488" i="1"/>
  <c r="O489" i="1"/>
  <c r="O85" i="1"/>
  <c r="O490" i="1"/>
  <c r="O491" i="1"/>
  <c r="O492" i="1"/>
  <c r="O86" i="1"/>
  <c r="O493" i="1"/>
  <c r="O494" i="1"/>
  <c r="O87" i="1"/>
  <c r="O88" i="1"/>
  <c r="O495" i="1"/>
  <c r="O5" i="1"/>
  <c r="O496" i="1"/>
  <c r="O497" i="1"/>
  <c r="O498" i="1"/>
  <c r="O499" i="1"/>
  <c r="O89" i="1"/>
  <c r="O500" i="1"/>
  <c r="O90" i="1"/>
  <c r="O501" i="1"/>
  <c r="O502" i="1"/>
  <c r="O91" i="1"/>
  <c r="O503" i="1"/>
  <c r="O504" i="1"/>
  <c r="O505" i="1"/>
  <c r="O506" i="1"/>
  <c r="O507" i="1"/>
  <c r="O92" i="1"/>
  <c r="O93" i="1"/>
  <c r="O508" i="1"/>
  <c r="O509" i="1"/>
  <c r="O510" i="1"/>
  <c r="O511" i="1"/>
  <c r="O94" i="1"/>
  <c r="O95" i="1"/>
  <c r="O512" i="1"/>
  <c r="O513" i="1"/>
  <c r="O514" i="1"/>
  <c r="O515" i="1"/>
  <c r="O516" i="1"/>
  <c r="O96" i="1"/>
  <c r="O97" i="1"/>
  <c r="O517" i="1"/>
  <c r="O518" i="1"/>
  <c r="O98" i="1"/>
  <c r="O99" i="1"/>
  <c r="O6" i="1"/>
  <c r="O7" i="1"/>
  <c r="O519" i="1"/>
  <c r="O520" i="1"/>
  <c r="O521" i="1"/>
  <c r="O522" i="1"/>
  <c r="O100" i="1"/>
  <c r="O101" i="1"/>
  <c r="O8" i="1"/>
  <c r="O523" i="1"/>
  <c r="O102" i="1"/>
  <c r="O103" i="1"/>
  <c r="O524" i="1"/>
  <c r="O525" i="1"/>
  <c r="O526" i="1"/>
  <c r="O527" i="1"/>
  <c r="O528" i="1"/>
  <c r="O529" i="1"/>
  <c r="O9" i="1"/>
  <c r="O530" i="1"/>
  <c r="O531" i="1"/>
  <c r="O532" i="1"/>
  <c r="O104" i="1"/>
  <c r="O105" i="1"/>
  <c r="O533" i="1"/>
  <c r="O106" i="1"/>
  <c r="O107" i="1"/>
  <c r="O108" i="1"/>
  <c r="O10" i="1"/>
  <c r="O109" i="1"/>
  <c r="O534" i="1"/>
  <c r="O535" i="1"/>
  <c r="O536" i="1"/>
  <c r="O110" i="1"/>
  <c r="O537" i="1"/>
  <c r="O538" i="1"/>
  <c r="O539" i="1"/>
  <c r="O540" i="1"/>
  <c r="O541" i="1"/>
  <c r="O542" i="1"/>
  <c r="O111" i="1"/>
  <c r="O543" i="1"/>
  <c r="O112" i="1"/>
  <c r="O113" i="1"/>
  <c r="O114" i="1"/>
  <c r="O544" i="1"/>
  <c r="O545" i="1"/>
  <c r="O115" i="1"/>
  <c r="O116" i="1"/>
  <c r="O546" i="1"/>
  <c r="O117" i="1"/>
  <c r="O547" i="1"/>
  <c r="O548" i="1"/>
  <c r="O118" i="1"/>
  <c r="O549" i="1"/>
  <c r="O119" i="1"/>
  <c r="O550" i="1"/>
  <c r="O120" i="1"/>
  <c r="O121" i="1"/>
  <c r="O551" i="1"/>
  <c r="O122" i="1"/>
  <c r="O11" i="1"/>
  <c r="O123" i="1"/>
  <c r="O124" i="1"/>
  <c r="O125" i="1"/>
  <c r="O126" i="1"/>
  <c r="O552" i="1"/>
  <c r="O553" i="1"/>
  <c r="O127" i="1"/>
  <c r="O554" i="1"/>
  <c r="O128" i="1"/>
  <c r="O129" i="1"/>
  <c r="O130" i="1"/>
  <c r="O555" i="1"/>
  <c r="O12" i="1"/>
  <c r="O556" i="1"/>
  <c r="O131" i="1"/>
  <c r="O557" i="1"/>
  <c r="O13" i="1"/>
  <c r="O558" i="1"/>
  <c r="O559" i="1"/>
  <c r="O424" i="1"/>
  <c r="O132" i="1"/>
  <c r="O133" i="1"/>
  <c r="O560" i="1"/>
  <c r="O561" i="1"/>
  <c r="O562" i="1"/>
  <c r="O134" i="1"/>
  <c r="O563" i="1"/>
  <c r="O135" i="1"/>
  <c r="O564" i="1"/>
  <c r="O565" i="1"/>
  <c r="O136" i="1"/>
  <c r="O137" i="1"/>
  <c r="O566" i="1"/>
  <c r="O138" i="1"/>
  <c r="O567" i="1"/>
  <c r="O568" i="1"/>
  <c r="O569" i="1"/>
  <c r="O570" i="1"/>
  <c r="O571" i="1"/>
  <c r="O572" i="1"/>
  <c r="O573" i="1"/>
  <c r="O14" i="1"/>
  <c r="O574" i="1"/>
  <c r="O575" i="1"/>
  <c r="O576" i="1"/>
  <c r="O139" i="1"/>
  <c r="O140" i="1"/>
  <c r="O577" i="1"/>
  <c r="O578" i="1"/>
  <c r="O141" i="1"/>
  <c r="O579" i="1"/>
  <c r="O580" i="1"/>
  <c r="O581" i="1"/>
  <c r="O582" i="1"/>
  <c r="O583" i="1"/>
  <c r="O584" i="1"/>
  <c r="O585" i="1"/>
  <c r="O586" i="1"/>
  <c r="O587" i="1"/>
  <c r="O588" i="1"/>
  <c r="O142" i="1"/>
  <c r="O143" i="1"/>
  <c r="O589" i="1"/>
  <c r="O144" i="1"/>
  <c r="O590" i="1"/>
  <c r="O591" i="1"/>
  <c r="O145" i="1"/>
  <c r="O592" i="1"/>
  <c r="O593" i="1"/>
  <c r="O594" i="1"/>
  <c r="O595" i="1"/>
  <c r="O146" i="1"/>
  <c r="O596" i="1"/>
  <c r="O597" i="1"/>
  <c r="O598" i="1"/>
  <c r="O599" i="1"/>
  <c r="O147" i="1"/>
  <c r="O600" i="1"/>
  <c r="O601" i="1"/>
  <c r="O602" i="1"/>
  <c r="O15" i="1"/>
  <c r="O425" i="1"/>
  <c r="O603" i="1"/>
  <c r="O604" i="1"/>
  <c r="O148" i="1"/>
  <c r="O605" i="1"/>
  <c r="O149" i="1"/>
  <c r="O606" i="1"/>
  <c r="O607" i="1"/>
  <c r="O608" i="1"/>
  <c r="O609" i="1"/>
  <c r="O150" i="1"/>
  <c r="O610" i="1"/>
  <c r="O151" i="1"/>
  <c r="O152" i="1"/>
  <c r="O611" i="1"/>
  <c r="O16" i="1"/>
  <c r="O612" i="1"/>
  <c r="O153" i="1"/>
  <c r="O613" i="1"/>
  <c r="O154" i="1"/>
  <c r="O614" i="1"/>
  <c r="O155" i="1"/>
  <c r="O17" i="1"/>
  <c r="O615" i="1"/>
  <c r="O156" i="1"/>
  <c r="O157" i="1"/>
  <c r="O158" i="1"/>
  <c r="O616" i="1"/>
  <c r="O159" i="1"/>
  <c r="O160" i="1"/>
  <c r="O617" i="1"/>
  <c r="O161" i="1"/>
  <c r="O162" i="1"/>
  <c r="O618" i="1"/>
  <c r="O619" i="1"/>
  <c r="O163" i="1"/>
  <c r="O620" i="1"/>
  <c r="O164" i="1"/>
  <c r="O18" i="1"/>
  <c r="O165" i="1"/>
  <c r="O621" i="1"/>
  <c r="O622" i="1"/>
  <c r="O623" i="1"/>
  <c r="O624" i="1"/>
  <c r="O166" i="1"/>
  <c r="O167" i="1"/>
  <c r="O168" i="1"/>
  <c r="O169" i="1"/>
  <c r="O19" i="1"/>
  <c r="O170" i="1"/>
  <c r="O171" i="1"/>
  <c r="O625" i="1"/>
  <c r="O172" i="1"/>
  <c r="O626" i="1"/>
  <c r="O173" i="1"/>
  <c r="O174" i="1"/>
  <c r="O175" i="1"/>
  <c r="O627" i="1"/>
  <c r="O426" i="1"/>
  <c r="O628" i="1"/>
  <c r="O629" i="1"/>
  <c r="O630" i="1"/>
  <c r="O631" i="1"/>
  <c r="O632" i="1"/>
  <c r="O633" i="1"/>
  <c r="O176" i="1"/>
  <c r="O634" i="1"/>
  <c r="O635" i="1"/>
  <c r="O20" i="1"/>
  <c r="O177" i="1"/>
  <c r="O178" i="1"/>
  <c r="O179" i="1"/>
  <c r="O180" i="1"/>
  <c r="O181" i="1"/>
  <c r="O182" i="1"/>
  <c r="O183" i="1"/>
  <c r="O636" i="1"/>
  <c r="O184" i="1"/>
  <c r="O185" i="1"/>
  <c r="O186" i="1"/>
  <c r="O637" i="1"/>
  <c r="O187" i="1"/>
  <c r="O638" i="1"/>
  <c r="O639" i="1"/>
  <c r="O427" i="1"/>
  <c r="O188" i="1"/>
  <c r="O640" i="1"/>
  <c r="O189" i="1"/>
  <c r="O641" i="1"/>
  <c r="O642" i="1"/>
  <c r="O643" i="1"/>
  <c r="O644" i="1"/>
  <c r="O645" i="1"/>
  <c r="O646" i="1"/>
  <c r="O647" i="1"/>
  <c r="O648" i="1"/>
  <c r="O190" i="1"/>
  <c r="O649" i="1"/>
  <c r="O650" i="1"/>
  <c r="O651" i="1"/>
  <c r="O191" i="1"/>
  <c r="O652" i="1"/>
  <c r="O653" i="1"/>
  <c r="O192" i="1"/>
  <c r="O193" i="1"/>
  <c r="O654" i="1"/>
  <c r="O194" i="1"/>
  <c r="O195" i="1"/>
  <c r="O196" i="1"/>
  <c r="O655" i="1"/>
  <c r="O656" i="1"/>
  <c r="O197" i="1"/>
  <c r="O657" i="1"/>
  <c r="O658" i="1"/>
  <c r="O659" i="1"/>
  <c r="O198" i="1"/>
  <c r="O199" i="1"/>
  <c r="O21" i="1"/>
  <c r="O660" i="1"/>
  <c r="O661" i="1"/>
  <c r="O200" i="1"/>
  <c r="O201" i="1"/>
  <c r="O662" i="1"/>
  <c r="O663" i="1"/>
  <c r="O664" i="1"/>
  <c r="O665" i="1"/>
  <c r="O666" i="1"/>
  <c r="O667" i="1"/>
  <c r="O202" i="1"/>
  <c r="O203" i="1"/>
  <c r="O668" i="1"/>
  <c r="O204" i="1"/>
  <c r="O205" i="1"/>
  <c r="O669" i="1"/>
  <c r="O206" i="1"/>
  <c r="O670" i="1"/>
  <c r="O671" i="1"/>
  <c r="O672" i="1"/>
  <c r="O207" i="1"/>
  <c r="O428" i="1"/>
  <c r="O673" i="1"/>
  <c r="O674" i="1"/>
  <c r="O429" i="1"/>
  <c r="O208" i="1"/>
  <c r="O209" i="1"/>
  <c r="O210" i="1"/>
  <c r="O211" i="1"/>
  <c r="O212" i="1"/>
  <c r="O675" i="1"/>
  <c r="O676" i="1"/>
  <c r="O213" i="1"/>
  <c r="O677" i="1"/>
  <c r="O214" i="1"/>
  <c r="O215" i="1"/>
  <c r="O678" i="1"/>
  <c r="O679" i="1"/>
  <c r="O680" i="1"/>
  <c r="O216" i="1"/>
  <c r="O22" i="1"/>
  <c r="O217" i="1"/>
  <c r="O681" i="1"/>
  <c r="O218" i="1"/>
  <c r="O219" i="1"/>
  <c r="O23" i="1"/>
  <c r="O682" i="1"/>
  <c r="O683" i="1"/>
  <c r="O684" i="1"/>
  <c r="O685" i="1"/>
  <c r="O686" i="1"/>
  <c r="O687" i="1"/>
  <c r="O220" i="1"/>
  <c r="O688" i="1"/>
  <c r="O24" i="1"/>
  <c r="O689" i="1"/>
  <c r="O690" i="1"/>
  <c r="O221" i="1"/>
  <c r="O25" i="1"/>
  <c r="O222" i="1"/>
  <c r="O691" i="1"/>
  <c r="O223" i="1"/>
  <c r="O692" i="1"/>
  <c r="O224" i="1"/>
  <c r="O225" i="1"/>
  <c r="O226" i="1"/>
  <c r="O693" i="1"/>
  <c r="O694" i="1"/>
  <c r="O227" i="1"/>
  <c r="O695" i="1"/>
  <c r="O228" i="1"/>
  <c r="O696" i="1"/>
  <c r="O697" i="1"/>
  <c r="O229" i="1"/>
  <c r="O698" i="1"/>
  <c r="O699" i="1"/>
  <c r="O700" i="1"/>
  <c r="O701" i="1"/>
  <c r="O702" i="1"/>
  <c r="O230" i="1"/>
  <c r="O703" i="1"/>
  <c r="O704" i="1"/>
  <c r="O705" i="1"/>
  <c r="O231" i="1"/>
  <c r="O706" i="1"/>
  <c r="O707" i="1"/>
  <c r="O708" i="1"/>
  <c r="O232" i="1"/>
  <c r="O233" i="1"/>
  <c r="O709" i="1"/>
  <c r="O710" i="1"/>
  <c r="O711" i="1"/>
  <c r="O234" i="1"/>
  <c r="O235" i="1"/>
  <c r="O236" i="1"/>
  <c r="O712" i="1"/>
  <c r="O237" i="1"/>
  <c r="O238" i="1"/>
  <c r="O713" i="1"/>
  <c r="O714" i="1"/>
  <c r="O715" i="1"/>
  <c r="O716" i="1"/>
  <c r="O717" i="1"/>
  <c r="O26" i="1"/>
  <c r="O718" i="1"/>
  <c r="O719" i="1"/>
  <c r="O720" i="1"/>
  <c r="O239" i="1"/>
  <c r="O240" i="1"/>
  <c r="O241" i="1"/>
  <c r="O242" i="1"/>
  <c r="O243" i="1"/>
  <c r="O244" i="1"/>
  <c r="O721" i="1"/>
  <c r="O722" i="1"/>
  <c r="O245" i="1"/>
  <c r="O246" i="1"/>
  <c r="O723" i="1"/>
  <c r="O247" i="1"/>
  <c r="O724" i="1"/>
  <c r="O248" i="1"/>
  <c r="O725" i="1"/>
  <c r="O249" i="1"/>
  <c r="O726" i="1"/>
  <c r="O27" i="1"/>
  <c r="O28" i="1"/>
  <c r="O250" i="1"/>
  <c r="O251" i="1"/>
  <c r="O727" i="1"/>
  <c r="O252" i="1"/>
  <c r="O728" i="1"/>
  <c r="O729" i="1"/>
  <c r="O730" i="1"/>
  <c r="O253" i="1"/>
  <c r="O731" i="1"/>
  <c r="O254" i="1"/>
  <c r="O255" i="1"/>
  <c r="O732" i="1"/>
  <c r="O256" i="1"/>
  <c r="O257" i="1"/>
  <c r="O258" i="1"/>
  <c r="O259" i="1"/>
  <c r="O430" i="1"/>
  <c r="O733" i="1"/>
  <c r="O734" i="1"/>
  <c r="O260" i="1"/>
  <c r="O735" i="1"/>
  <c r="O736" i="1"/>
  <c r="O737" i="1"/>
  <c r="O261" i="1"/>
  <c r="O262" i="1"/>
  <c r="O738" i="1"/>
  <c r="O263" i="1"/>
  <c r="O264" i="1"/>
  <c r="O265" i="1"/>
  <c r="O739" i="1"/>
  <c r="O266" i="1"/>
  <c r="O740" i="1"/>
  <c r="O741" i="1"/>
  <c r="O742" i="1"/>
  <c r="O743" i="1"/>
  <c r="O29" i="1"/>
  <c r="O267" i="1"/>
  <c r="O268" i="1"/>
  <c r="O269" i="1"/>
  <c r="O744" i="1"/>
  <c r="O745" i="1"/>
  <c r="O746" i="1"/>
  <c r="O747" i="1"/>
  <c r="O748" i="1"/>
  <c r="O749" i="1"/>
  <c r="O750" i="1"/>
  <c r="O751" i="1"/>
  <c r="O270" i="1"/>
  <c r="O752" i="1"/>
  <c r="O271" i="1"/>
  <c r="O753" i="1"/>
  <c r="O272" i="1"/>
  <c r="O754" i="1"/>
  <c r="O755" i="1"/>
  <c r="O756" i="1"/>
  <c r="O757" i="1"/>
  <c r="O273" i="1"/>
  <c r="O30" i="1"/>
  <c r="O758" i="1"/>
  <c r="O759" i="1"/>
  <c r="O274" i="1"/>
  <c r="O275" i="1"/>
  <c r="O31" i="1"/>
  <c r="O276" i="1"/>
  <c r="O760" i="1"/>
  <c r="O761" i="1"/>
  <c r="O277" i="1"/>
  <c r="O278" i="1"/>
  <c r="O762" i="1"/>
  <c r="O763" i="1"/>
  <c r="O764" i="1"/>
  <c r="O765" i="1"/>
  <c r="O279" i="1"/>
  <c r="O280" i="1"/>
  <c r="O281" i="1"/>
  <c r="O282" i="1"/>
  <c r="O766" i="1"/>
  <c r="O283" i="1"/>
  <c r="O767" i="1"/>
  <c r="O284" i="1"/>
  <c r="O768" i="1"/>
  <c r="O285" i="1"/>
  <c r="O769" i="1"/>
  <c r="O770" i="1"/>
  <c r="O286" i="1"/>
  <c r="O287" i="1"/>
  <c r="O771" i="1"/>
  <c r="O772" i="1"/>
  <c r="O773" i="1"/>
  <c r="O774" i="1"/>
  <c r="O775" i="1"/>
  <c r="O776" i="1"/>
  <c r="O777" i="1"/>
  <c r="O778" i="1"/>
  <c r="O779" i="1"/>
  <c r="O780" i="1"/>
  <c r="O32" i="1"/>
  <c r="O781" i="1"/>
  <c r="O782" i="1"/>
  <c r="O783" i="1"/>
  <c r="O784" i="1"/>
  <c r="O785" i="1"/>
  <c r="O786" i="1"/>
  <c r="O288" i="1"/>
  <c r="O289" i="1"/>
  <c r="O787" i="1"/>
  <c r="O788" i="1"/>
  <c r="O290" i="1"/>
  <c r="O789" i="1"/>
  <c r="O790" i="1"/>
  <c r="O291" i="1"/>
  <c r="O791" i="1"/>
  <c r="O792" i="1"/>
  <c r="O793" i="1"/>
  <c r="O292" i="1"/>
  <c r="O33" i="1"/>
  <c r="O794" i="1"/>
  <c r="O431" i="1"/>
  <c r="O293" i="1"/>
  <c r="O34" i="1"/>
  <c r="O795" i="1"/>
  <c r="O294" i="1"/>
  <c r="O295" i="1"/>
  <c r="O296" i="1"/>
  <c r="O432" i="1"/>
  <c r="O297" i="1"/>
  <c r="O796" i="1"/>
  <c r="O797" i="1"/>
  <c r="O798" i="1"/>
  <c r="O298" i="1"/>
  <c r="O299" i="1"/>
  <c r="O300" i="1"/>
  <c r="O301" i="1"/>
  <c r="O35" i="1"/>
  <c r="O302" i="1"/>
  <c r="O303" i="1"/>
  <c r="O304" i="1"/>
  <c r="O799" i="1"/>
  <c r="O800" i="1"/>
  <c r="O801" i="1"/>
  <c r="O802" i="1"/>
  <c r="O305" i="1"/>
  <c r="O306" i="1"/>
  <c r="O36" i="1"/>
  <c r="O307" i="1"/>
  <c r="O308" i="1"/>
  <c r="O309" i="1"/>
  <c r="O310" i="1"/>
  <c r="O311" i="1"/>
  <c r="O312" i="1"/>
  <c r="O803" i="1"/>
  <c r="O37" i="1"/>
  <c r="O804" i="1"/>
  <c r="O313" i="1"/>
  <c r="O805" i="1"/>
  <c r="O806" i="1"/>
  <c r="O807" i="1"/>
  <c r="O314" i="1"/>
  <c r="O315" i="1"/>
  <c r="O38" i="1"/>
  <c r="O808" i="1"/>
  <c r="O809" i="1"/>
  <c r="O316" i="1"/>
  <c r="O39" i="1"/>
  <c r="O810" i="1"/>
  <c r="O317" i="1"/>
  <c r="O318" i="1"/>
  <c r="O811" i="1"/>
  <c r="O812" i="1"/>
  <c r="O813" i="1"/>
  <c r="O319" i="1"/>
  <c r="O814" i="1"/>
  <c r="O815" i="1"/>
  <c r="O816" i="1"/>
  <c r="O817" i="1"/>
  <c r="O818" i="1"/>
  <c r="O819" i="1"/>
  <c r="O320" i="1"/>
  <c r="O321" i="1"/>
  <c r="O322" i="1"/>
  <c r="O820" i="1"/>
  <c r="O323" i="1"/>
  <c r="O821" i="1"/>
  <c r="O822" i="1"/>
  <c r="O324" i="1"/>
  <c r="O325" i="1"/>
  <c r="O823" i="1"/>
  <c r="O326" i="1"/>
  <c r="O824" i="1"/>
  <c r="O825" i="1"/>
  <c r="O327" i="1"/>
  <c r="O826" i="1"/>
  <c r="O827" i="1"/>
  <c r="O828" i="1"/>
  <c r="O829" i="1"/>
  <c r="O830" i="1"/>
  <c r="O328" i="1"/>
  <c r="O831" i="1"/>
  <c r="O832" i="1"/>
  <c r="O833" i="1"/>
  <c r="O329" i="1"/>
  <c r="O834" i="1"/>
  <c r="O835" i="1"/>
  <c r="O836" i="1"/>
  <c r="O837" i="1"/>
  <c r="O40" i="1"/>
  <c r="O41" i="1"/>
  <c r="O838" i="1"/>
  <c r="O839" i="1"/>
  <c r="O840" i="1"/>
  <c r="O330" i="1"/>
  <c r="O42" i="1"/>
  <c r="O841" i="1"/>
  <c r="O331" i="1"/>
  <c r="O842" i="1"/>
  <c r="O843" i="1"/>
  <c r="O43" i="1"/>
  <c r="O332" i="1"/>
  <c r="O844" i="1"/>
  <c r="O845" i="1"/>
  <c r="O846" i="1"/>
  <c r="O44" i="1"/>
  <c r="O847" i="1"/>
  <c r="O333" i="1"/>
  <c r="O334" i="1"/>
  <c r="O335" i="1"/>
  <c r="O848" i="1"/>
  <c r="O849" i="1"/>
  <c r="O336" i="1"/>
  <c r="O850" i="1"/>
  <c r="O337" i="1"/>
  <c r="O851" i="1"/>
  <c r="O852" i="1"/>
  <c r="O45" i="1"/>
  <c r="O853" i="1"/>
  <c r="O338" i="1"/>
  <c r="O854" i="1"/>
  <c r="O46" i="1"/>
  <c r="O855" i="1"/>
  <c r="O856" i="1"/>
  <c r="O857" i="1"/>
  <c r="O858" i="1"/>
  <c r="O859" i="1"/>
  <c r="O860" i="1"/>
  <c r="O339" i="1"/>
  <c r="O340" i="1"/>
  <c r="O861" i="1"/>
  <c r="O862" i="1"/>
  <c r="O863" i="1"/>
  <c r="O864" i="1"/>
  <c r="O865" i="1"/>
  <c r="O341" i="1"/>
  <c r="O342" i="1"/>
  <c r="O866" i="1"/>
  <c r="O343" i="1"/>
  <c r="O867" i="1"/>
  <c r="O47" i="1"/>
  <c r="O868" i="1"/>
  <c r="O869" i="1"/>
  <c r="O870" i="1"/>
  <c r="O344" i="1"/>
  <c r="O345" i="1"/>
  <c r="O346" i="1"/>
  <c r="O871" i="1"/>
  <c r="O347" i="1"/>
  <c r="O872" i="1"/>
  <c r="O48" i="1"/>
  <c r="O873" i="1"/>
  <c r="O874" i="1"/>
  <c r="O875" i="1"/>
  <c r="O876" i="1"/>
  <c r="O877" i="1"/>
  <c r="O348" i="1"/>
  <c r="O433" i="1"/>
  <c r="O349" i="1"/>
  <c r="O49" i="1"/>
  <c r="O350" i="1"/>
  <c r="O351" i="1"/>
  <c r="O878" i="1"/>
  <c r="O879" i="1"/>
  <c r="O352" i="1"/>
  <c r="O353" i="1"/>
  <c r="O880" i="1"/>
  <c r="O881" i="1"/>
  <c r="O354" i="1"/>
  <c r="O355" i="1"/>
  <c r="O882" i="1"/>
  <c r="O883" i="1"/>
  <c r="O884" i="1"/>
  <c r="O885" i="1"/>
  <c r="O356" i="1"/>
  <c r="O886" i="1"/>
  <c r="O887" i="1"/>
  <c r="O357" i="1"/>
  <c r="O358" i="1"/>
  <c r="O888" i="1"/>
  <c r="O359" i="1"/>
  <c r="O889" i="1"/>
  <c r="O890" i="1"/>
  <c r="O360" i="1"/>
  <c r="O891" i="1"/>
  <c r="O892" i="1"/>
  <c r="O893" i="1"/>
  <c r="O894" i="1"/>
  <c r="O361" i="1"/>
  <c r="O895" i="1"/>
  <c r="O896" i="1"/>
  <c r="O897" i="1"/>
  <c r="O898" i="1"/>
  <c r="O899" i="1"/>
  <c r="O900" i="1"/>
  <c r="O901" i="1"/>
  <c r="O902" i="1"/>
  <c r="O362" i="1"/>
  <c r="O363" i="1"/>
  <c r="O364" i="1"/>
  <c r="O903" i="1"/>
  <c r="O904" i="1"/>
  <c r="O905" i="1"/>
  <c r="O906" i="1"/>
  <c r="O365" i="1"/>
  <c r="O366" i="1"/>
  <c r="O907" i="1"/>
  <c r="O908" i="1"/>
  <c r="O909" i="1"/>
  <c r="O910" i="1"/>
  <c r="O911" i="1"/>
  <c r="O912" i="1"/>
  <c r="O367" i="1"/>
  <c r="O50" i="1"/>
  <c r="O913" i="1"/>
  <c r="O914" i="1"/>
  <c r="O915" i="1"/>
  <c r="O916" i="1"/>
  <c r="O917" i="1"/>
  <c r="O368" i="1"/>
  <c r="O918" i="1"/>
  <c r="O369" i="1"/>
  <c r="O919" i="1"/>
  <c r="O920" i="1"/>
  <c r="O921" i="1"/>
  <c r="O922" i="1"/>
  <c r="O923" i="1"/>
  <c r="O370" i="1"/>
  <c r="O371" i="1"/>
  <c r="O924" i="1"/>
  <c r="O925" i="1"/>
  <c r="O926" i="1"/>
  <c r="O927" i="1"/>
  <c r="O928" i="1"/>
  <c r="O929" i="1"/>
  <c r="O51" i="1"/>
  <c r="O930" i="1"/>
  <c r="O931" i="1"/>
  <c r="O372" i="1"/>
  <c r="O373" i="1"/>
  <c r="O932" i="1"/>
  <c r="O933" i="1"/>
  <c r="O934" i="1"/>
  <c r="O935" i="1"/>
  <c r="O374" i="1"/>
  <c r="O375" i="1"/>
  <c r="O376" i="1"/>
  <c r="O377" i="1"/>
  <c r="O936" i="1"/>
  <c r="O937" i="1"/>
  <c r="O378" i="1"/>
  <c r="O938" i="1"/>
  <c r="O939" i="1"/>
  <c r="O379" i="1"/>
  <c r="O940" i="1"/>
  <c r="O380" i="1"/>
  <c r="O381" i="1"/>
  <c r="O941" i="1"/>
  <c r="O942" i="1"/>
  <c r="O943" i="1"/>
  <c r="O944" i="1"/>
  <c r="O945" i="1"/>
  <c r="O946" i="1"/>
  <c r="O947" i="1"/>
  <c r="O382" i="1"/>
  <c r="O948" i="1"/>
  <c r="O383" i="1"/>
  <c r="O384" i="1"/>
  <c r="O949" i="1"/>
  <c r="O385" i="1"/>
  <c r="O950" i="1"/>
  <c r="O951" i="1"/>
  <c r="O434" i="1"/>
  <c r="O386" i="1"/>
  <c r="O952" i="1"/>
  <c r="O953" i="1"/>
  <c r="O387" i="1"/>
  <c r="O954" i="1"/>
  <c r="O955" i="1"/>
  <c r="O52" i="1"/>
  <c r="O956" i="1"/>
  <c r="O957" i="1"/>
  <c r="O388" i="1"/>
  <c r="O389" i="1"/>
  <c r="O958" i="1"/>
  <c r="O390" i="1"/>
  <c r="O435" i="1"/>
  <c r="O959" i="1"/>
  <c r="O391" i="1"/>
  <c r="O960" i="1"/>
  <c r="O392" i="1"/>
  <c r="O961" i="1"/>
  <c r="O962" i="1"/>
  <c r="O963" i="1"/>
  <c r="O964" i="1"/>
  <c r="O393" i="1"/>
  <c r="O394" i="1"/>
  <c r="O965" i="1"/>
  <c r="O966" i="1"/>
  <c r="O967" i="1"/>
  <c r="O395" i="1"/>
  <c r="O968" i="1"/>
  <c r="O969" i="1"/>
  <c r="O970" i="1"/>
  <c r="O971" i="1"/>
  <c r="O396" i="1"/>
  <c r="O53" i="1"/>
  <c r="O972" i="1"/>
  <c r="O397" i="1"/>
  <c r="O436" i="1"/>
  <c r="O398" i="1"/>
  <c r="O399" i="1"/>
  <c r="O973" i="1"/>
  <c r="O400" i="1"/>
  <c r="O401" i="1"/>
  <c r="O402" i="1"/>
  <c r="O403" i="1"/>
  <c r="O54" i="1"/>
  <c r="O974" i="1"/>
  <c r="O404" i="1"/>
  <c r="O975" i="1"/>
  <c r="O55" i="1"/>
  <c r="O405" i="1"/>
  <c r="O976" i="1"/>
  <c r="O977" i="1"/>
  <c r="O406" i="1"/>
  <c r="O978" i="1"/>
  <c r="O979" i="1"/>
  <c r="O407" i="1"/>
  <c r="O408" i="1"/>
  <c r="O980" i="1"/>
  <c r="O981" i="1"/>
  <c r="O409" i="1"/>
  <c r="O982" i="1"/>
  <c r="O983" i="1"/>
  <c r="O984" i="1"/>
  <c r="O985" i="1"/>
  <c r="O986" i="1"/>
  <c r="O987" i="1"/>
  <c r="O410" i="1"/>
  <c r="O411" i="1"/>
  <c r="O988" i="1"/>
  <c r="O412" i="1"/>
  <c r="O989" i="1"/>
  <c r="O990" i="1"/>
  <c r="O991" i="1"/>
  <c r="O413" i="1"/>
  <c r="O992" i="1"/>
  <c r="O993" i="1"/>
  <c r="O414" i="1"/>
  <c r="O994" i="1"/>
  <c r="O415" i="1"/>
  <c r="O995" i="1"/>
  <c r="O996" i="1"/>
  <c r="O416" i="1"/>
  <c r="O417" i="1"/>
  <c r="O997" i="1"/>
  <c r="O418" i="1"/>
  <c r="O998" i="1"/>
  <c r="O419" i="1"/>
  <c r="O999" i="1"/>
  <c r="O1000" i="1"/>
  <c r="O56" i="1"/>
  <c r="O420" i="1"/>
  <c r="O1001" i="1"/>
  <c r="O421" i="1"/>
  <c r="O57" i="1"/>
  <c r="O422" i="1"/>
  <c r="O58" i="1"/>
  <c r="M437" i="1"/>
  <c r="M438" i="1"/>
  <c r="M60" i="1"/>
  <c r="M61" i="1"/>
  <c r="M439" i="1"/>
  <c r="M62" i="1"/>
  <c r="M440" i="1"/>
  <c r="M423" i="1"/>
  <c r="M63" i="1"/>
  <c r="M441" i="1"/>
  <c r="M64" i="1"/>
  <c r="M65" i="1"/>
  <c r="M442" i="1"/>
  <c r="M66" i="1"/>
  <c r="M67" i="1"/>
  <c r="M443" i="1"/>
  <c r="M444" i="1"/>
  <c r="M2" i="1"/>
  <c r="M68" i="1"/>
  <c r="M445" i="1"/>
  <c r="M69" i="1"/>
  <c r="M446" i="1"/>
  <c r="M447" i="1"/>
  <c r="M448" i="1"/>
  <c r="M449" i="1"/>
  <c r="M3" i="1"/>
  <c r="M70" i="1"/>
  <c r="M450" i="1"/>
  <c r="M451" i="1"/>
  <c r="M452" i="1"/>
  <c r="M453" i="1"/>
  <c r="M71" i="1"/>
  <c r="M454" i="1"/>
  <c r="M455" i="1"/>
  <c r="M456" i="1"/>
  <c r="M457" i="1"/>
  <c r="M458" i="1"/>
  <c r="M459" i="1"/>
  <c r="M72" i="1"/>
  <c r="M460" i="1"/>
  <c r="M461" i="1"/>
  <c r="M462" i="1"/>
  <c r="M463" i="1"/>
  <c r="M464" i="1"/>
  <c r="M73" i="1"/>
  <c r="M465" i="1"/>
  <c r="M466" i="1"/>
  <c r="M467" i="1"/>
  <c r="M468" i="1"/>
  <c r="M74" i="1"/>
  <c r="M75" i="1"/>
  <c r="M76" i="1"/>
  <c r="M469" i="1"/>
  <c r="M77" i="1"/>
  <c r="M470" i="1"/>
  <c r="M471" i="1"/>
  <c r="M472" i="1"/>
  <c r="M473" i="1"/>
  <c r="M474" i="1"/>
  <c r="M475" i="1"/>
  <c r="M78" i="1"/>
  <c r="M476" i="1"/>
  <c r="M79" i="1"/>
  <c r="M80" i="1"/>
  <c r="M477" i="1"/>
  <c r="M81" i="1"/>
  <c r="M478" i="1"/>
  <c r="M479" i="1"/>
  <c r="M4" i="1"/>
  <c r="M480" i="1"/>
  <c r="M481" i="1"/>
  <c r="M482" i="1"/>
  <c r="M483" i="1"/>
  <c r="M484" i="1"/>
  <c r="M485" i="1"/>
  <c r="M82" i="1"/>
  <c r="M83" i="1"/>
  <c r="M486" i="1"/>
  <c r="M84" i="1"/>
  <c r="M487" i="1"/>
  <c r="M488" i="1"/>
  <c r="M489" i="1"/>
  <c r="M85" i="1"/>
  <c r="M490" i="1"/>
  <c r="M491" i="1"/>
  <c r="M492" i="1"/>
  <c r="M86" i="1"/>
  <c r="M493" i="1"/>
  <c r="M494" i="1"/>
  <c r="M87" i="1"/>
  <c r="M88" i="1"/>
  <c r="M495" i="1"/>
  <c r="M5" i="1"/>
  <c r="M496" i="1"/>
  <c r="M497" i="1"/>
  <c r="M498" i="1"/>
  <c r="M499" i="1"/>
  <c r="M89" i="1"/>
  <c r="M500" i="1"/>
  <c r="M90" i="1"/>
  <c r="M501" i="1"/>
  <c r="M502" i="1"/>
  <c r="M91" i="1"/>
  <c r="M503" i="1"/>
  <c r="M504" i="1"/>
  <c r="M505" i="1"/>
  <c r="M506" i="1"/>
  <c r="M507" i="1"/>
  <c r="M92" i="1"/>
  <c r="M93" i="1"/>
  <c r="M508" i="1"/>
  <c r="M509" i="1"/>
  <c r="M510" i="1"/>
  <c r="M511" i="1"/>
  <c r="M94" i="1"/>
  <c r="M95" i="1"/>
  <c r="M512" i="1"/>
  <c r="M513" i="1"/>
  <c r="M514" i="1"/>
  <c r="M515" i="1"/>
  <c r="M516" i="1"/>
  <c r="M96" i="1"/>
  <c r="M97" i="1"/>
  <c r="M517" i="1"/>
  <c r="M518" i="1"/>
  <c r="M98" i="1"/>
  <c r="M99" i="1"/>
  <c r="M6" i="1"/>
  <c r="M7" i="1"/>
  <c r="M519" i="1"/>
  <c r="M520" i="1"/>
  <c r="M521" i="1"/>
  <c r="M522" i="1"/>
  <c r="M100" i="1"/>
  <c r="M101" i="1"/>
  <c r="M8" i="1"/>
  <c r="M523" i="1"/>
  <c r="M102" i="1"/>
  <c r="M103" i="1"/>
  <c r="M524" i="1"/>
  <c r="M525" i="1"/>
  <c r="M526" i="1"/>
  <c r="M527" i="1"/>
  <c r="M528" i="1"/>
  <c r="M529" i="1"/>
  <c r="M9" i="1"/>
  <c r="M530" i="1"/>
  <c r="M531" i="1"/>
  <c r="M532" i="1"/>
  <c r="M104" i="1"/>
  <c r="M105" i="1"/>
  <c r="M533" i="1"/>
  <c r="M106" i="1"/>
  <c r="M107" i="1"/>
  <c r="M108" i="1"/>
  <c r="M10" i="1"/>
  <c r="M109" i="1"/>
  <c r="M534" i="1"/>
  <c r="M535" i="1"/>
  <c r="M536" i="1"/>
  <c r="M110" i="1"/>
  <c r="M537" i="1"/>
  <c r="M538" i="1"/>
  <c r="M539" i="1"/>
  <c r="M540" i="1"/>
  <c r="M541" i="1"/>
  <c r="M542" i="1"/>
  <c r="M111" i="1"/>
  <c r="M543" i="1"/>
  <c r="M112" i="1"/>
  <c r="M113" i="1"/>
  <c r="M114" i="1"/>
  <c r="M544" i="1"/>
  <c r="M545" i="1"/>
  <c r="M115" i="1"/>
  <c r="M116" i="1"/>
  <c r="M546" i="1"/>
  <c r="M117" i="1"/>
  <c r="M547" i="1"/>
  <c r="M548" i="1"/>
  <c r="M118" i="1"/>
  <c r="M549" i="1"/>
  <c r="M119" i="1"/>
  <c r="M550" i="1"/>
  <c r="M120" i="1"/>
  <c r="M121" i="1"/>
  <c r="M551" i="1"/>
  <c r="M122" i="1"/>
  <c r="M11" i="1"/>
  <c r="M123" i="1"/>
  <c r="M124" i="1"/>
  <c r="M125" i="1"/>
  <c r="M126" i="1"/>
  <c r="M552" i="1"/>
  <c r="M553" i="1"/>
  <c r="M127" i="1"/>
  <c r="M554" i="1"/>
  <c r="M128" i="1"/>
  <c r="M129" i="1"/>
  <c r="M130" i="1"/>
  <c r="M555" i="1"/>
  <c r="M12" i="1"/>
  <c r="M556" i="1"/>
  <c r="M131" i="1"/>
  <c r="M557" i="1"/>
  <c r="M13" i="1"/>
  <c r="M558" i="1"/>
  <c r="M559" i="1"/>
  <c r="M424" i="1"/>
  <c r="M132" i="1"/>
  <c r="M133" i="1"/>
  <c r="M560" i="1"/>
  <c r="M561" i="1"/>
  <c r="M562" i="1"/>
  <c r="M134" i="1"/>
  <c r="M563" i="1"/>
  <c r="M135" i="1"/>
  <c r="M564" i="1"/>
  <c r="M565" i="1"/>
  <c r="M136" i="1"/>
  <c r="M137" i="1"/>
  <c r="M566" i="1"/>
  <c r="M138" i="1"/>
  <c r="M567" i="1"/>
  <c r="M568" i="1"/>
  <c r="M569" i="1"/>
  <c r="M570" i="1"/>
  <c r="M571" i="1"/>
  <c r="M572" i="1"/>
  <c r="M573" i="1"/>
  <c r="M14" i="1"/>
  <c r="M574" i="1"/>
  <c r="M575" i="1"/>
  <c r="M576" i="1"/>
  <c r="M139" i="1"/>
  <c r="M140" i="1"/>
  <c r="M577" i="1"/>
  <c r="M578" i="1"/>
  <c r="M141" i="1"/>
  <c r="M579" i="1"/>
  <c r="M580" i="1"/>
  <c r="M581" i="1"/>
  <c r="M582" i="1"/>
  <c r="M583" i="1"/>
  <c r="M584" i="1"/>
  <c r="M585" i="1"/>
  <c r="M586" i="1"/>
  <c r="M587" i="1"/>
  <c r="M588" i="1"/>
  <c r="M142" i="1"/>
  <c r="M143" i="1"/>
  <c r="M589" i="1"/>
  <c r="M144" i="1"/>
  <c r="M590" i="1"/>
  <c r="M591" i="1"/>
  <c r="M145" i="1"/>
  <c r="M592" i="1"/>
  <c r="M593" i="1"/>
  <c r="M594" i="1"/>
  <c r="M595" i="1"/>
  <c r="M146" i="1"/>
  <c r="M596" i="1"/>
  <c r="M597" i="1"/>
  <c r="M598" i="1"/>
  <c r="M599" i="1"/>
  <c r="M147" i="1"/>
  <c r="M600" i="1"/>
  <c r="M601" i="1"/>
  <c r="M602" i="1"/>
  <c r="M15" i="1"/>
  <c r="M425" i="1"/>
  <c r="M603" i="1"/>
  <c r="M604" i="1"/>
  <c r="M148" i="1"/>
  <c r="M605" i="1"/>
  <c r="M149" i="1"/>
  <c r="M606" i="1"/>
  <c r="M607" i="1"/>
  <c r="M608" i="1"/>
  <c r="M609" i="1"/>
  <c r="M150" i="1"/>
  <c r="M610" i="1"/>
  <c r="M151" i="1"/>
  <c r="M152" i="1"/>
  <c r="M611" i="1"/>
  <c r="M16" i="1"/>
  <c r="M612" i="1"/>
  <c r="M153" i="1"/>
  <c r="M613" i="1"/>
  <c r="M154" i="1"/>
  <c r="M614" i="1"/>
  <c r="M155" i="1"/>
  <c r="M17" i="1"/>
  <c r="M615" i="1"/>
  <c r="M156" i="1"/>
  <c r="M157" i="1"/>
  <c r="M158" i="1"/>
  <c r="M616" i="1"/>
  <c r="M159" i="1"/>
  <c r="M160" i="1"/>
  <c r="M617" i="1"/>
  <c r="M161" i="1"/>
  <c r="M162" i="1"/>
  <c r="M618" i="1"/>
  <c r="M619" i="1"/>
  <c r="M163" i="1"/>
  <c r="M620" i="1"/>
  <c r="M164" i="1"/>
  <c r="M18" i="1"/>
  <c r="M165" i="1"/>
  <c r="M621" i="1"/>
  <c r="M622" i="1"/>
  <c r="M623" i="1"/>
  <c r="M624" i="1"/>
  <c r="M166" i="1"/>
  <c r="M167" i="1"/>
  <c r="M168" i="1"/>
  <c r="M169" i="1"/>
  <c r="M19" i="1"/>
  <c r="M170" i="1"/>
  <c r="M171" i="1"/>
  <c r="M625" i="1"/>
  <c r="M172" i="1"/>
  <c r="M626" i="1"/>
  <c r="M173" i="1"/>
  <c r="M174" i="1"/>
  <c r="M175" i="1"/>
  <c r="M627" i="1"/>
  <c r="M426" i="1"/>
  <c r="M628" i="1"/>
  <c r="M629" i="1"/>
  <c r="M630" i="1"/>
  <c r="M631" i="1"/>
  <c r="M632" i="1"/>
  <c r="M633" i="1"/>
  <c r="M176" i="1"/>
  <c r="M634" i="1"/>
  <c r="M635" i="1"/>
  <c r="M20" i="1"/>
  <c r="M177" i="1"/>
  <c r="M178" i="1"/>
  <c r="M179" i="1"/>
  <c r="M180" i="1"/>
  <c r="M181" i="1"/>
  <c r="M182" i="1"/>
  <c r="M183" i="1"/>
  <c r="M636" i="1"/>
  <c r="M184" i="1"/>
  <c r="M185" i="1"/>
  <c r="M186" i="1"/>
  <c r="M637" i="1"/>
  <c r="M187" i="1"/>
  <c r="M638" i="1"/>
  <c r="M639" i="1"/>
  <c r="M427" i="1"/>
  <c r="M188" i="1"/>
  <c r="M640" i="1"/>
  <c r="M189" i="1"/>
  <c r="M641" i="1"/>
  <c r="M642" i="1"/>
  <c r="M643" i="1"/>
  <c r="M644" i="1"/>
  <c r="M645" i="1"/>
  <c r="M646" i="1"/>
  <c r="M647" i="1"/>
  <c r="M648" i="1"/>
  <c r="M190" i="1"/>
  <c r="M649" i="1"/>
  <c r="M650" i="1"/>
  <c r="M651" i="1"/>
  <c r="M191" i="1"/>
  <c r="M652" i="1"/>
  <c r="M653" i="1"/>
  <c r="M192" i="1"/>
  <c r="M193" i="1"/>
  <c r="M654" i="1"/>
  <c r="M194" i="1"/>
  <c r="M195" i="1"/>
  <c r="M196" i="1"/>
  <c r="M655" i="1"/>
  <c r="M656" i="1"/>
  <c r="M197" i="1"/>
  <c r="M657" i="1"/>
  <c r="M658" i="1"/>
  <c r="M659" i="1"/>
  <c r="M198" i="1"/>
  <c r="M199" i="1"/>
  <c r="M21" i="1"/>
  <c r="M660" i="1"/>
  <c r="M661" i="1"/>
  <c r="M200" i="1"/>
  <c r="M201" i="1"/>
  <c r="M662" i="1"/>
  <c r="M663" i="1"/>
  <c r="M664" i="1"/>
  <c r="M665" i="1"/>
  <c r="M666" i="1"/>
  <c r="M667" i="1"/>
  <c r="M202" i="1"/>
  <c r="M203" i="1"/>
  <c r="M668" i="1"/>
  <c r="M204" i="1"/>
  <c r="M205" i="1"/>
  <c r="M669" i="1"/>
  <c r="M206" i="1"/>
  <c r="M670" i="1"/>
  <c r="M671" i="1"/>
  <c r="M672" i="1"/>
  <c r="M207" i="1"/>
  <c r="M428" i="1"/>
  <c r="M673" i="1"/>
  <c r="M674" i="1"/>
  <c r="M429" i="1"/>
  <c r="M208" i="1"/>
  <c r="M209" i="1"/>
  <c r="M210" i="1"/>
  <c r="M211" i="1"/>
  <c r="M212" i="1"/>
  <c r="M675" i="1"/>
  <c r="M676" i="1"/>
  <c r="M213" i="1"/>
  <c r="M677" i="1"/>
  <c r="M214" i="1"/>
  <c r="M215" i="1"/>
  <c r="M678" i="1"/>
  <c r="M679" i="1"/>
  <c r="M680" i="1"/>
  <c r="M216" i="1"/>
  <c r="M22" i="1"/>
  <c r="M217" i="1"/>
  <c r="M681" i="1"/>
  <c r="M218" i="1"/>
  <c r="M219" i="1"/>
  <c r="M23" i="1"/>
  <c r="M682" i="1"/>
  <c r="M683" i="1"/>
  <c r="M684" i="1"/>
  <c r="M685" i="1"/>
  <c r="M686" i="1"/>
  <c r="M687" i="1"/>
  <c r="M220" i="1"/>
  <c r="M688" i="1"/>
  <c r="M24" i="1"/>
  <c r="M689" i="1"/>
  <c r="M690" i="1"/>
  <c r="M221" i="1"/>
  <c r="M25" i="1"/>
  <c r="M222" i="1"/>
  <c r="M691" i="1"/>
  <c r="M223" i="1"/>
  <c r="M692" i="1"/>
  <c r="M224" i="1"/>
  <c r="M225" i="1"/>
  <c r="M226" i="1"/>
  <c r="M693" i="1"/>
  <c r="M694" i="1"/>
  <c r="M227" i="1"/>
  <c r="M695" i="1"/>
  <c r="M228" i="1"/>
  <c r="M696" i="1"/>
  <c r="M697" i="1"/>
  <c r="M229" i="1"/>
  <c r="M698" i="1"/>
  <c r="M699" i="1"/>
  <c r="M700" i="1"/>
  <c r="M701" i="1"/>
  <c r="M702" i="1"/>
  <c r="M230" i="1"/>
  <c r="M703" i="1"/>
  <c r="M704" i="1"/>
  <c r="M705" i="1"/>
  <c r="M231" i="1"/>
  <c r="M706" i="1"/>
  <c r="M707" i="1"/>
  <c r="M708" i="1"/>
  <c r="M232" i="1"/>
  <c r="M233" i="1"/>
  <c r="M709" i="1"/>
  <c r="M710" i="1"/>
  <c r="M711" i="1"/>
  <c r="M234" i="1"/>
  <c r="M235" i="1"/>
  <c r="M236" i="1"/>
  <c r="M712" i="1"/>
  <c r="M237" i="1"/>
  <c r="M238" i="1"/>
  <c r="M713" i="1"/>
  <c r="M714" i="1"/>
  <c r="M715" i="1"/>
  <c r="M716" i="1"/>
  <c r="M717" i="1"/>
  <c r="M26" i="1"/>
  <c r="M718" i="1"/>
  <c r="M719" i="1"/>
  <c r="M720" i="1"/>
  <c r="M239" i="1"/>
  <c r="M240" i="1"/>
  <c r="M241" i="1"/>
  <c r="M242" i="1"/>
  <c r="M243" i="1"/>
  <c r="M244" i="1"/>
  <c r="M721" i="1"/>
  <c r="M722" i="1"/>
  <c r="M245" i="1"/>
  <c r="M246" i="1"/>
  <c r="M723" i="1"/>
  <c r="M247" i="1"/>
  <c r="M724" i="1"/>
  <c r="M248" i="1"/>
  <c r="M725" i="1"/>
  <c r="M249" i="1"/>
  <c r="M726" i="1"/>
  <c r="M27" i="1"/>
  <c r="M28" i="1"/>
  <c r="M250" i="1"/>
  <c r="M251" i="1"/>
  <c r="M727" i="1"/>
  <c r="M252" i="1"/>
  <c r="M728" i="1"/>
  <c r="M729" i="1"/>
  <c r="M730" i="1"/>
  <c r="M253" i="1"/>
  <c r="M731" i="1"/>
  <c r="M254" i="1"/>
  <c r="M255" i="1"/>
  <c r="M732" i="1"/>
  <c r="M256" i="1"/>
  <c r="M257" i="1"/>
  <c r="M258" i="1"/>
  <c r="M259" i="1"/>
  <c r="M430" i="1"/>
  <c r="M733" i="1"/>
  <c r="M734" i="1"/>
  <c r="M260" i="1"/>
  <c r="M735" i="1"/>
  <c r="M736" i="1"/>
  <c r="M737" i="1"/>
  <c r="M261" i="1"/>
  <c r="M262" i="1"/>
  <c r="M738" i="1"/>
  <c r="M263" i="1"/>
  <c r="M264" i="1"/>
  <c r="M265" i="1"/>
  <c r="M739" i="1"/>
  <c r="M266" i="1"/>
  <c r="M740" i="1"/>
  <c r="M741" i="1"/>
  <c r="M742" i="1"/>
  <c r="M743" i="1"/>
  <c r="M29" i="1"/>
  <c r="M267" i="1"/>
  <c r="M268" i="1"/>
  <c r="M269" i="1"/>
  <c r="M744" i="1"/>
  <c r="M745" i="1"/>
  <c r="M746" i="1"/>
  <c r="M747" i="1"/>
  <c r="M748" i="1"/>
  <c r="M749" i="1"/>
  <c r="M750" i="1"/>
  <c r="M751" i="1"/>
  <c r="M270" i="1"/>
  <c r="M752" i="1"/>
  <c r="M271" i="1"/>
  <c r="M753" i="1"/>
  <c r="M272" i="1"/>
  <c r="M754" i="1"/>
  <c r="M755" i="1"/>
  <c r="M756" i="1"/>
  <c r="M757" i="1"/>
  <c r="M273" i="1"/>
  <c r="M30" i="1"/>
  <c r="M758" i="1"/>
  <c r="M759" i="1"/>
  <c r="M274" i="1"/>
  <c r="M275" i="1"/>
  <c r="M31" i="1"/>
  <c r="M276" i="1"/>
  <c r="M760" i="1"/>
  <c r="M761" i="1"/>
  <c r="M277" i="1"/>
  <c r="M278" i="1"/>
  <c r="M762" i="1"/>
  <c r="M763" i="1"/>
  <c r="M764" i="1"/>
  <c r="M765" i="1"/>
  <c r="M279" i="1"/>
  <c r="M280" i="1"/>
  <c r="M281" i="1"/>
  <c r="M282" i="1"/>
  <c r="M766" i="1"/>
  <c r="M283" i="1"/>
  <c r="M767" i="1"/>
  <c r="M284" i="1"/>
  <c r="M768" i="1"/>
  <c r="M285" i="1"/>
  <c r="M769" i="1"/>
  <c r="M770" i="1"/>
  <c r="M286" i="1"/>
  <c r="M287" i="1"/>
  <c r="M771" i="1"/>
  <c r="M772" i="1"/>
  <c r="M773" i="1"/>
  <c r="M774" i="1"/>
  <c r="M775" i="1"/>
  <c r="M776" i="1"/>
  <c r="M777" i="1"/>
  <c r="M778" i="1"/>
  <c r="M779" i="1"/>
  <c r="M780" i="1"/>
  <c r="M32" i="1"/>
  <c r="M781" i="1"/>
  <c r="M782" i="1"/>
  <c r="M783" i="1"/>
  <c r="M784" i="1"/>
  <c r="M785" i="1"/>
  <c r="M786" i="1"/>
  <c r="M288" i="1"/>
  <c r="M289" i="1"/>
  <c r="M787" i="1"/>
  <c r="M788" i="1"/>
  <c r="M290" i="1"/>
  <c r="M789" i="1"/>
  <c r="M790" i="1"/>
  <c r="M291" i="1"/>
  <c r="M791" i="1"/>
  <c r="M792" i="1"/>
  <c r="M793" i="1"/>
  <c r="M292" i="1"/>
  <c r="M33" i="1"/>
  <c r="M794" i="1"/>
  <c r="M431" i="1"/>
  <c r="M293" i="1"/>
  <c r="M34" i="1"/>
  <c r="M795" i="1"/>
  <c r="M294" i="1"/>
  <c r="M295" i="1"/>
  <c r="M296" i="1"/>
  <c r="M432" i="1"/>
  <c r="M297" i="1"/>
  <c r="M796" i="1"/>
  <c r="M797" i="1"/>
  <c r="M798" i="1"/>
  <c r="M298" i="1"/>
  <c r="M299" i="1"/>
  <c r="M300" i="1"/>
  <c r="M301" i="1"/>
  <c r="M35" i="1"/>
  <c r="M302" i="1"/>
  <c r="M303" i="1"/>
  <c r="M304" i="1"/>
  <c r="M799" i="1"/>
  <c r="M800" i="1"/>
  <c r="M801" i="1"/>
  <c r="M802" i="1"/>
  <c r="M305" i="1"/>
  <c r="M306" i="1"/>
  <c r="M36" i="1"/>
  <c r="M307" i="1"/>
  <c r="M308" i="1"/>
  <c r="M309" i="1"/>
  <c r="M310" i="1"/>
  <c r="M311" i="1"/>
  <c r="M312" i="1"/>
  <c r="M803" i="1"/>
  <c r="M37" i="1"/>
  <c r="M804" i="1"/>
  <c r="M313" i="1"/>
  <c r="M805" i="1"/>
  <c r="M806" i="1"/>
  <c r="M807" i="1"/>
  <c r="M314" i="1"/>
  <c r="M315" i="1"/>
  <c r="M38" i="1"/>
  <c r="M808" i="1"/>
  <c r="M809" i="1"/>
  <c r="M316" i="1"/>
  <c r="M39" i="1"/>
  <c r="M810" i="1"/>
  <c r="M317" i="1"/>
  <c r="M318" i="1"/>
  <c r="M811" i="1"/>
  <c r="M812" i="1"/>
  <c r="M813" i="1"/>
  <c r="M319" i="1"/>
  <c r="M814" i="1"/>
  <c r="M815" i="1"/>
  <c r="M816" i="1"/>
  <c r="M817" i="1"/>
  <c r="M818" i="1"/>
  <c r="M819" i="1"/>
  <c r="M320" i="1"/>
  <c r="M321" i="1"/>
  <c r="M322" i="1"/>
  <c r="M820" i="1"/>
  <c r="M323" i="1"/>
  <c r="M821" i="1"/>
  <c r="M822" i="1"/>
  <c r="M324" i="1"/>
  <c r="M325" i="1"/>
  <c r="M823" i="1"/>
  <c r="M326" i="1"/>
  <c r="M824" i="1"/>
  <c r="M825" i="1"/>
  <c r="M327" i="1"/>
  <c r="M826" i="1"/>
  <c r="M827" i="1"/>
  <c r="M828" i="1"/>
  <c r="M829" i="1"/>
  <c r="M830" i="1"/>
  <c r="M328" i="1"/>
  <c r="M831" i="1"/>
  <c r="M832" i="1"/>
  <c r="M833" i="1"/>
  <c r="M329" i="1"/>
  <c r="M834" i="1"/>
  <c r="M835" i="1"/>
  <c r="M836" i="1"/>
  <c r="M837" i="1"/>
  <c r="M40" i="1"/>
  <c r="M41" i="1"/>
  <c r="M838" i="1"/>
  <c r="M839" i="1"/>
  <c r="M840" i="1"/>
  <c r="M330" i="1"/>
  <c r="M42" i="1"/>
  <c r="M841" i="1"/>
  <c r="M331" i="1"/>
  <c r="M842" i="1"/>
  <c r="M843" i="1"/>
  <c r="M43" i="1"/>
  <c r="M332" i="1"/>
  <c r="M844" i="1"/>
  <c r="M845" i="1"/>
  <c r="M846" i="1"/>
  <c r="M44" i="1"/>
  <c r="M847" i="1"/>
  <c r="M333" i="1"/>
  <c r="M334" i="1"/>
  <c r="M335" i="1"/>
  <c r="M848" i="1"/>
  <c r="M849" i="1"/>
  <c r="M336" i="1"/>
  <c r="M850" i="1"/>
  <c r="M337" i="1"/>
  <c r="M851" i="1"/>
  <c r="M852" i="1"/>
  <c r="M45" i="1"/>
  <c r="M853" i="1"/>
  <c r="M338" i="1"/>
  <c r="M854" i="1"/>
  <c r="M46" i="1"/>
  <c r="M855" i="1"/>
  <c r="M856" i="1"/>
  <c r="M857" i="1"/>
  <c r="M858" i="1"/>
  <c r="M859" i="1"/>
  <c r="M860" i="1"/>
  <c r="M339" i="1"/>
  <c r="M340" i="1"/>
  <c r="M861" i="1"/>
  <c r="M862" i="1"/>
  <c r="M863" i="1"/>
  <c r="M864" i="1"/>
  <c r="M865" i="1"/>
  <c r="M341" i="1"/>
  <c r="M342" i="1"/>
  <c r="M866" i="1"/>
  <c r="M343" i="1"/>
  <c r="M867" i="1"/>
  <c r="M47" i="1"/>
  <c r="M868" i="1"/>
  <c r="M869" i="1"/>
  <c r="M870" i="1"/>
  <c r="M344" i="1"/>
  <c r="M345" i="1"/>
  <c r="M346" i="1"/>
  <c r="M871" i="1"/>
  <c r="M347" i="1"/>
  <c r="M872" i="1"/>
  <c r="M48" i="1"/>
  <c r="M873" i="1"/>
  <c r="M874" i="1"/>
  <c r="M875" i="1"/>
  <c r="M876" i="1"/>
  <c r="M877" i="1"/>
  <c r="M348" i="1"/>
  <c r="M433" i="1"/>
  <c r="M349" i="1"/>
  <c r="M49" i="1"/>
  <c r="M350" i="1"/>
  <c r="M351" i="1"/>
  <c r="M878" i="1"/>
  <c r="M879" i="1"/>
  <c r="M352" i="1"/>
  <c r="M353" i="1"/>
  <c r="M880" i="1"/>
  <c r="M881" i="1"/>
  <c r="M354" i="1"/>
  <c r="M355" i="1"/>
  <c r="M882" i="1"/>
  <c r="M883" i="1"/>
  <c r="M884" i="1"/>
  <c r="M885" i="1"/>
  <c r="M356" i="1"/>
  <c r="M886" i="1"/>
  <c r="M887" i="1"/>
  <c r="M357" i="1"/>
  <c r="M358" i="1"/>
  <c r="M888" i="1"/>
  <c r="M359" i="1"/>
  <c r="M889" i="1"/>
  <c r="M890" i="1"/>
  <c r="M360" i="1"/>
  <c r="M891" i="1"/>
  <c r="M892" i="1"/>
  <c r="M893" i="1"/>
  <c r="M894" i="1"/>
  <c r="M361" i="1"/>
  <c r="M895" i="1"/>
  <c r="M896" i="1"/>
  <c r="M897" i="1"/>
  <c r="M898" i="1"/>
  <c r="M899" i="1"/>
  <c r="M900" i="1"/>
  <c r="M901" i="1"/>
  <c r="M902" i="1"/>
  <c r="M362" i="1"/>
  <c r="M363" i="1"/>
  <c r="M364" i="1"/>
  <c r="M903" i="1"/>
  <c r="M904" i="1"/>
  <c r="M905" i="1"/>
  <c r="M906" i="1"/>
  <c r="M365" i="1"/>
  <c r="M366" i="1"/>
  <c r="M907" i="1"/>
  <c r="M908" i="1"/>
  <c r="M909" i="1"/>
  <c r="M910" i="1"/>
  <c r="M911" i="1"/>
  <c r="M912" i="1"/>
  <c r="M367" i="1"/>
  <c r="M50" i="1"/>
  <c r="M913" i="1"/>
  <c r="M914" i="1"/>
  <c r="M915" i="1"/>
  <c r="M916" i="1"/>
  <c r="M917" i="1"/>
  <c r="M368" i="1"/>
  <c r="M918" i="1"/>
  <c r="M369" i="1"/>
  <c r="M919" i="1"/>
  <c r="M920" i="1"/>
  <c r="M921" i="1"/>
  <c r="M922" i="1"/>
  <c r="M923" i="1"/>
  <c r="M370" i="1"/>
  <c r="M371" i="1"/>
  <c r="M924" i="1"/>
  <c r="M925" i="1"/>
  <c r="M926" i="1"/>
  <c r="M927" i="1"/>
  <c r="M928" i="1"/>
  <c r="M929" i="1"/>
  <c r="M51" i="1"/>
  <c r="M930" i="1"/>
  <c r="M931" i="1"/>
  <c r="M372" i="1"/>
  <c r="M373" i="1"/>
  <c r="M932" i="1"/>
  <c r="M933" i="1"/>
  <c r="M934" i="1"/>
  <c r="M935" i="1"/>
  <c r="M374" i="1"/>
  <c r="M375" i="1"/>
  <c r="M376" i="1"/>
  <c r="M377" i="1"/>
  <c r="M936" i="1"/>
  <c r="M937" i="1"/>
  <c r="M378" i="1"/>
  <c r="M938" i="1"/>
  <c r="M939" i="1"/>
  <c r="M379" i="1"/>
  <c r="M940" i="1"/>
  <c r="M380" i="1"/>
  <c r="M381" i="1"/>
  <c r="M941" i="1"/>
  <c r="M942" i="1"/>
  <c r="M943" i="1"/>
  <c r="M944" i="1"/>
  <c r="M945" i="1"/>
  <c r="M946" i="1"/>
  <c r="M947" i="1"/>
  <c r="M382" i="1"/>
  <c r="M948" i="1"/>
  <c r="M383" i="1"/>
  <c r="M384" i="1"/>
  <c r="M949" i="1"/>
  <c r="M385" i="1"/>
  <c r="M950" i="1"/>
  <c r="M951" i="1"/>
  <c r="M434" i="1"/>
  <c r="M386" i="1"/>
  <c r="M952" i="1"/>
  <c r="M953" i="1"/>
  <c r="M387" i="1"/>
  <c r="M954" i="1"/>
  <c r="M955" i="1"/>
  <c r="M52" i="1"/>
  <c r="M956" i="1"/>
  <c r="M957" i="1"/>
  <c r="M388" i="1"/>
  <c r="M389" i="1"/>
  <c r="M958" i="1"/>
  <c r="M390" i="1"/>
  <c r="M435" i="1"/>
  <c r="M959" i="1"/>
  <c r="M391" i="1"/>
  <c r="M960" i="1"/>
  <c r="M392" i="1"/>
  <c r="M961" i="1"/>
  <c r="M962" i="1"/>
  <c r="M963" i="1"/>
  <c r="M964" i="1"/>
  <c r="M393" i="1"/>
  <c r="M394" i="1"/>
  <c r="M965" i="1"/>
  <c r="M966" i="1"/>
  <c r="M967" i="1"/>
  <c r="M395" i="1"/>
  <c r="M968" i="1"/>
  <c r="M969" i="1"/>
  <c r="M970" i="1"/>
  <c r="M971" i="1"/>
  <c r="M396" i="1"/>
  <c r="M53" i="1"/>
  <c r="M972" i="1"/>
  <c r="M397" i="1"/>
  <c r="M436" i="1"/>
  <c r="M398" i="1"/>
  <c r="M399" i="1"/>
  <c r="M973" i="1"/>
  <c r="M400" i="1"/>
  <c r="M401" i="1"/>
  <c r="M402" i="1"/>
  <c r="M403" i="1"/>
  <c r="M54" i="1"/>
  <c r="M974" i="1"/>
  <c r="M404" i="1"/>
  <c r="M975" i="1"/>
  <c r="M55" i="1"/>
  <c r="M405" i="1"/>
  <c r="M976" i="1"/>
  <c r="M977" i="1"/>
  <c r="M406" i="1"/>
  <c r="M978" i="1"/>
  <c r="M979" i="1"/>
  <c r="M407" i="1"/>
  <c r="M408" i="1"/>
  <c r="M980" i="1"/>
  <c r="M981" i="1"/>
  <c r="M409" i="1"/>
  <c r="M982" i="1"/>
  <c r="M983" i="1"/>
  <c r="M984" i="1"/>
  <c r="M985" i="1"/>
  <c r="M986" i="1"/>
  <c r="M987" i="1"/>
  <c r="M410" i="1"/>
  <c r="M411" i="1"/>
  <c r="M988" i="1"/>
  <c r="M412" i="1"/>
  <c r="M989" i="1"/>
  <c r="M990" i="1"/>
  <c r="M991" i="1"/>
  <c r="M413" i="1"/>
  <c r="M992" i="1"/>
  <c r="M993" i="1"/>
  <c r="M414" i="1"/>
  <c r="M994" i="1"/>
  <c r="M415" i="1"/>
  <c r="M995" i="1"/>
  <c r="M996" i="1"/>
  <c r="M416" i="1"/>
  <c r="M417" i="1"/>
  <c r="M997" i="1"/>
  <c r="M418" i="1"/>
  <c r="M998" i="1"/>
  <c r="M419" i="1"/>
  <c r="M999" i="1"/>
  <c r="M1000" i="1"/>
  <c r="M56" i="1"/>
  <c r="M420" i="1"/>
  <c r="M1001" i="1"/>
  <c r="M421" i="1"/>
  <c r="M57" i="1"/>
  <c r="M422" i="1"/>
  <c r="M58" i="1"/>
  <c r="O59" i="1"/>
  <c r="M59" i="1"/>
  <c r="S437" i="1"/>
  <c r="T437" i="1" s="1"/>
  <c r="S438" i="1"/>
  <c r="T438" i="1" s="1"/>
  <c r="S60" i="1"/>
  <c r="T60" i="1" s="1"/>
  <c r="S61" i="1"/>
  <c r="T61" i="1" s="1"/>
  <c r="S439" i="1"/>
  <c r="T439" i="1" s="1"/>
  <c r="S62" i="1"/>
  <c r="T62" i="1" s="1"/>
  <c r="S440" i="1"/>
  <c r="T440" i="1" s="1"/>
  <c r="S423" i="1"/>
  <c r="T423" i="1" s="1"/>
  <c r="S63" i="1"/>
  <c r="T63" i="1" s="1"/>
  <c r="S441" i="1"/>
  <c r="T441" i="1" s="1"/>
  <c r="S64" i="1"/>
  <c r="T64" i="1" s="1"/>
  <c r="S65" i="1"/>
  <c r="T65" i="1" s="1"/>
  <c r="S442" i="1"/>
  <c r="T442" i="1" s="1"/>
  <c r="S66" i="1"/>
  <c r="T66" i="1" s="1"/>
  <c r="S67" i="1"/>
  <c r="T67" i="1" s="1"/>
  <c r="S443" i="1"/>
  <c r="T443" i="1" s="1"/>
  <c r="S444" i="1"/>
  <c r="T444" i="1" s="1"/>
  <c r="S2" i="1"/>
  <c r="T2" i="1" s="1"/>
  <c r="S68" i="1"/>
  <c r="T68" i="1" s="1"/>
  <c r="S445" i="1"/>
  <c r="T445" i="1" s="1"/>
  <c r="S69" i="1"/>
  <c r="T69" i="1"/>
  <c r="S446" i="1"/>
  <c r="T446" i="1" s="1"/>
  <c r="S447" i="1"/>
  <c r="T447" i="1" s="1"/>
  <c r="S448" i="1"/>
  <c r="T448" i="1" s="1"/>
  <c r="S449" i="1"/>
  <c r="T449" i="1" s="1"/>
  <c r="S3" i="1"/>
  <c r="T3" i="1" s="1"/>
  <c r="S70" i="1"/>
  <c r="T70" i="1"/>
  <c r="S450" i="1"/>
  <c r="T450" i="1" s="1"/>
  <c r="S451" i="1"/>
  <c r="T451" i="1" s="1"/>
  <c r="S452" i="1"/>
  <c r="T452" i="1" s="1"/>
  <c r="S453" i="1"/>
  <c r="T453" i="1" s="1"/>
  <c r="S71" i="1"/>
  <c r="T71" i="1" s="1"/>
  <c r="S454" i="1"/>
  <c r="T454" i="1"/>
  <c r="S455" i="1"/>
  <c r="T455" i="1" s="1"/>
  <c r="S456" i="1"/>
  <c r="T456" i="1" s="1"/>
  <c r="S457" i="1"/>
  <c r="T457" i="1" s="1"/>
  <c r="S458" i="1"/>
  <c r="T458" i="1" s="1"/>
  <c r="S459" i="1"/>
  <c r="T459" i="1" s="1"/>
  <c r="S72" i="1"/>
  <c r="T72" i="1" s="1"/>
  <c r="S460" i="1"/>
  <c r="T460" i="1"/>
  <c r="S461" i="1"/>
  <c r="T461" i="1" s="1"/>
  <c r="S462" i="1"/>
  <c r="T462" i="1" s="1"/>
  <c r="S463" i="1"/>
  <c r="T463" i="1" s="1"/>
  <c r="S464" i="1"/>
  <c r="T464" i="1" s="1"/>
  <c r="S73" i="1"/>
  <c r="T73" i="1"/>
  <c r="S465" i="1"/>
  <c r="T465" i="1" s="1"/>
  <c r="S466" i="1"/>
  <c r="T466" i="1" s="1"/>
  <c r="S467" i="1"/>
  <c r="T467" i="1" s="1"/>
  <c r="S468" i="1"/>
  <c r="T468" i="1" s="1"/>
  <c r="S74" i="1"/>
  <c r="T74" i="1" s="1"/>
  <c r="S75" i="1"/>
  <c r="T75" i="1" s="1"/>
  <c r="S76" i="1"/>
  <c r="T76" i="1" s="1"/>
  <c r="S469" i="1"/>
  <c r="T469" i="1" s="1"/>
  <c r="S77" i="1"/>
  <c r="T77" i="1" s="1"/>
  <c r="S470" i="1"/>
  <c r="T470" i="1" s="1"/>
  <c r="S471" i="1"/>
  <c r="T471" i="1" s="1"/>
  <c r="S472" i="1"/>
  <c r="T472" i="1"/>
  <c r="S473" i="1"/>
  <c r="T473" i="1" s="1"/>
  <c r="S474" i="1"/>
  <c r="T474" i="1" s="1"/>
  <c r="S475" i="1"/>
  <c r="T475" i="1" s="1"/>
  <c r="S78" i="1"/>
  <c r="T78" i="1" s="1"/>
  <c r="S476" i="1"/>
  <c r="T476" i="1" s="1"/>
  <c r="S79" i="1"/>
  <c r="T79" i="1"/>
  <c r="S80" i="1"/>
  <c r="T80" i="1" s="1"/>
  <c r="S477" i="1"/>
  <c r="T477" i="1" s="1"/>
  <c r="S81" i="1"/>
  <c r="T81" i="1" s="1"/>
  <c r="S478" i="1"/>
  <c r="T478" i="1" s="1"/>
  <c r="S479" i="1"/>
  <c r="T479" i="1" s="1"/>
  <c r="S4" i="1"/>
  <c r="T4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/>
  <c r="S82" i="1"/>
  <c r="T82" i="1"/>
  <c r="S83" i="1"/>
  <c r="T83" i="1" s="1"/>
  <c r="S486" i="1"/>
  <c r="T486" i="1" s="1"/>
  <c r="S84" i="1"/>
  <c r="T84" i="1" s="1"/>
  <c r="S487" i="1"/>
  <c r="T487" i="1" s="1"/>
  <c r="S488" i="1"/>
  <c r="T488" i="1" s="1"/>
  <c r="S489" i="1"/>
  <c r="T489" i="1" s="1"/>
  <c r="S85" i="1"/>
  <c r="T85" i="1" s="1"/>
  <c r="S490" i="1"/>
  <c r="T490" i="1" s="1"/>
  <c r="S491" i="1"/>
  <c r="T491" i="1" s="1"/>
  <c r="S492" i="1"/>
  <c r="T492" i="1" s="1"/>
  <c r="S86" i="1"/>
  <c r="T86" i="1" s="1"/>
  <c r="S493" i="1"/>
  <c r="T493" i="1" s="1"/>
  <c r="S494" i="1"/>
  <c r="T494" i="1" s="1"/>
  <c r="S87" i="1"/>
  <c r="T87" i="1" s="1"/>
  <c r="S88" i="1"/>
  <c r="T88" i="1" s="1"/>
  <c r="S495" i="1"/>
  <c r="T495" i="1" s="1"/>
  <c r="S5" i="1"/>
  <c r="T5" i="1"/>
  <c r="S496" i="1"/>
  <c r="T496" i="1"/>
  <c r="S497" i="1"/>
  <c r="T497" i="1" s="1"/>
  <c r="S498" i="1"/>
  <c r="T498" i="1" s="1"/>
  <c r="S499" i="1"/>
  <c r="T499" i="1" s="1"/>
  <c r="S89" i="1"/>
  <c r="T89" i="1" s="1"/>
  <c r="S500" i="1"/>
  <c r="T500" i="1"/>
  <c r="S90" i="1"/>
  <c r="T90" i="1" s="1"/>
  <c r="S501" i="1"/>
  <c r="T501" i="1" s="1"/>
  <c r="S502" i="1"/>
  <c r="T502" i="1" s="1"/>
  <c r="S91" i="1"/>
  <c r="T91" i="1" s="1"/>
  <c r="S503" i="1"/>
  <c r="T503" i="1" s="1"/>
  <c r="S504" i="1"/>
  <c r="T504" i="1"/>
  <c r="S505" i="1"/>
  <c r="T505" i="1" s="1"/>
  <c r="S506" i="1"/>
  <c r="T506" i="1" s="1"/>
  <c r="S507" i="1"/>
  <c r="T507" i="1" s="1"/>
  <c r="S92" i="1"/>
  <c r="T92" i="1" s="1"/>
  <c r="S93" i="1"/>
  <c r="T93" i="1" s="1"/>
  <c r="S508" i="1"/>
  <c r="T508" i="1" s="1"/>
  <c r="S509" i="1"/>
  <c r="T509" i="1"/>
  <c r="S510" i="1"/>
  <c r="T510" i="1" s="1"/>
  <c r="S511" i="1"/>
  <c r="T511" i="1" s="1"/>
  <c r="S94" i="1"/>
  <c r="T94" i="1" s="1"/>
  <c r="S95" i="1"/>
  <c r="T95" i="1" s="1"/>
  <c r="S512" i="1"/>
  <c r="T512" i="1" s="1"/>
  <c r="S513" i="1"/>
  <c r="T513" i="1" s="1"/>
  <c r="S514" i="1"/>
  <c r="T514" i="1" s="1"/>
  <c r="S515" i="1"/>
  <c r="T515" i="1" s="1"/>
  <c r="S516" i="1"/>
  <c r="T516" i="1" s="1"/>
  <c r="S96" i="1"/>
  <c r="T96" i="1" s="1"/>
  <c r="S97" i="1"/>
  <c r="T97" i="1" s="1"/>
  <c r="S517" i="1"/>
  <c r="T517" i="1" s="1"/>
  <c r="S518" i="1"/>
  <c r="T518" i="1" s="1"/>
  <c r="S98" i="1"/>
  <c r="T98" i="1" s="1"/>
  <c r="S99" i="1"/>
  <c r="T99" i="1" s="1"/>
  <c r="S6" i="1"/>
  <c r="T6" i="1" s="1"/>
  <c r="S7" i="1"/>
  <c r="T7" i="1"/>
  <c r="S519" i="1"/>
  <c r="T519" i="1" s="1"/>
  <c r="S520" i="1"/>
  <c r="T520" i="1" s="1"/>
  <c r="S521" i="1"/>
  <c r="T521" i="1" s="1"/>
  <c r="S522" i="1"/>
  <c r="T522" i="1" s="1"/>
  <c r="S100" i="1"/>
  <c r="T100" i="1" s="1"/>
  <c r="S101" i="1"/>
  <c r="T101" i="1"/>
  <c r="S8" i="1"/>
  <c r="T8" i="1" s="1"/>
  <c r="S523" i="1"/>
  <c r="T523" i="1" s="1"/>
  <c r="S102" i="1"/>
  <c r="T102" i="1" s="1"/>
  <c r="S103" i="1"/>
  <c r="T103" i="1" s="1"/>
  <c r="S524" i="1"/>
  <c r="T524" i="1" s="1"/>
  <c r="S525" i="1"/>
  <c r="T525" i="1"/>
  <c r="S526" i="1"/>
  <c r="T526" i="1" s="1"/>
  <c r="S527" i="1"/>
  <c r="T527" i="1" s="1"/>
  <c r="S528" i="1"/>
  <c r="T528" i="1" s="1"/>
  <c r="S529" i="1"/>
  <c r="T529" i="1" s="1"/>
  <c r="S9" i="1"/>
  <c r="T9" i="1" s="1"/>
  <c r="S530" i="1"/>
  <c r="T530" i="1" s="1"/>
  <c r="S531" i="1"/>
  <c r="T531" i="1"/>
  <c r="S532" i="1"/>
  <c r="T532" i="1" s="1"/>
  <c r="S104" i="1"/>
  <c r="T104" i="1" s="1"/>
  <c r="S105" i="1"/>
  <c r="T105" i="1" s="1"/>
  <c r="S533" i="1"/>
  <c r="T533" i="1" s="1"/>
  <c r="S106" i="1"/>
  <c r="T106" i="1"/>
  <c r="S107" i="1"/>
  <c r="T107" i="1" s="1"/>
  <c r="S108" i="1"/>
  <c r="T108" i="1" s="1"/>
  <c r="S10" i="1"/>
  <c r="T10" i="1" s="1"/>
  <c r="S109" i="1"/>
  <c r="T109" i="1" s="1"/>
  <c r="S534" i="1"/>
  <c r="T534" i="1" s="1"/>
  <c r="S535" i="1"/>
  <c r="T535" i="1" s="1"/>
  <c r="S536" i="1"/>
  <c r="T536" i="1" s="1"/>
  <c r="S110" i="1"/>
  <c r="T110" i="1" s="1"/>
  <c r="S537" i="1"/>
  <c r="T537" i="1" s="1"/>
  <c r="S538" i="1"/>
  <c r="T538" i="1" s="1"/>
  <c r="S539" i="1"/>
  <c r="T539" i="1" s="1"/>
  <c r="S540" i="1"/>
  <c r="T540" i="1"/>
  <c r="S541" i="1"/>
  <c r="T541" i="1" s="1"/>
  <c r="S542" i="1"/>
  <c r="T542" i="1" s="1"/>
  <c r="S111" i="1"/>
  <c r="T111" i="1" s="1"/>
  <c r="S543" i="1"/>
  <c r="T543" i="1" s="1"/>
  <c r="S112" i="1"/>
  <c r="T112" i="1" s="1"/>
  <c r="S113" i="1"/>
  <c r="T113" i="1"/>
  <c r="S114" i="1"/>
  <c r="T114" i="1" s="1"/>
  <c r="S544" i="1"/>
  <c r="T544" i="1" s="1"/>
  <c r="S545" i="1"/>
  <c r="T545" i="1" s="1"/>
  <c r="S115" i="1"/>
  <c r="T115" i="1" s="1"/>
  <c r="S116" i="1"/>
  <c r="T116" i="1" s="1"/>
  <c r="S546" i="1"/>
  <c r="T546" i="1" s="1"/>
  <c r="S117" i="1"/>
  <c r="T117" i="1" s="1"/>
  <c r="S547" i="1"/>
  <c r="T547" i="1" s="1"/>
  <c r="S548" i="1"/>
  <c r="T548" i="1" s="1"/>
  <c r="S118" i="1"/>
  <c r="T118" i="1" s="1"/>
  <c r="S549" i="1"/>
  <c r="T549" i="1" s="1"/>
  <c r="S119" i="1"/>
  <c r="T119" i="1"/>
  <c r="S550" i="1"/>
  <c r="T550" i="1"/>
  <c r="S120" i="1"/>
  <c r="T120" i="1" s="1"/>
  <c r="S121" i="1"/>
  <c r="T121" i="1" s="1"/>
  <c r="S551" i="1"/>
  <c r="T551" i="1" s="1"/>
  <c r="S122" i="1"/>
  <c r="T122" i="1" s="1"/>
  <c r="S11" i="1"/>
  <c r="T11" i="1" s="1"/>
  <c r="S123" i="1"/>
  <c r="T123" i="1" s="1"/>
  <c r="S124" i="1"/>
  <c r="T124" i="1" s="1"/>
  <c r="S125" i="1"/>
  <c r="T125" i="1" s="1"/>
  <c r="S126" i="1"/>
  <c r="T126" i="1" s="1"/>
  <c r="S552" i="1"/>
  <c r="T552" i="1" s="1"/>
  <c r="S553" i="1"/>
  <c r="T553" i="1" s="1"/>
  <c r="S127" i="1"/>
  <c r="T127" i="1" s="1"/>
  <c r="S554" i="1"/>
  <c r="T554" i="1" s="1"/>
  <c r="S128" i="1"/>
  <c r="T128" i="1" s="1"/>
  <c r="S129" i="1"/>
  <c r="T129" i="1" s="1"/>
  <c r="S130" i="1"/>
  <c r="T130" i="1" s="1"/>
  <c r="S555" i="1"/>
  <c r="T555" i="1"/>
  <c r="S12" i="1"/>
  <c r="T12" i="1"/>
  <c r="S556" i="1"/>
  <c r="T556" i="1" s="1"/>
  <c r="S131" i="1"/>
  <c r="T131" i="1" s="1"/>
  <c r="S557" i="1"/>
  <c r="T557" i="1" s="1"/>
  <c r="S13" i="1"/>
  <c r="T13" i="1" s="1"/>
  <c r="S558" i="1"/>
  <c r="T558" i="1"/>
  <c r="S559" i="1"/>
  <c r="T559" i="1" s="1"/>
  <c r="S424" i="1"/>
  <c r="T424" i="1" s="1"/>
  <c r="S132" i="1"/>
  <c r="T132" i="1" s="1"/>
  <c r="S133" i="1"/>
  <c r="T133" i="1" s="1"/>
  <c r="S560" i="1"/>
  <c r="T560" i="1" s="1"/>
  <c r="S561" i="1"/>
  <c r="T561" i="1"/>
  <c r="S562" i="1"/>
  <c r="T562" i="1" s="1"/>
  <c r="S134" i="1"/>
  <c r="T134" i="1" s="1"/>
  <c r="S563" i="1"/>
  <c r="T563" i="1" s="1"/>
  <c r="S135" i="1"/>
  <c r="T135" i="1" s="1"/>
  <c r="S564" i="1"/>
  <c r="T564" i="1" s="1"/>
  <c r="S565" i="1"/>
  <c r="T565" i="1" s="1"/>
  <c r="S136" i="1"/>
  <c r="T136" i="1"/>
  <c r="S137" i="1"/>
  <c r="T137" i="1" s="1"/>
  <c r="S566" i="1"/>
  <c r="T566" i="1" s="1"/>
  <c r="S138" i="1"/>
  <c r="T138" i="1" s="1"/>
  <c r="S567" i="1"/>
  <c r="T567" i="1" s="1"/>
  <c r="S568" i="1"/>
  <c r="T568" i="1" s="1"/>
  <c r="S569" i="1"/>
  <c r="T569" i="1" s="1"/>
  <c r="S570" i="1"/>
  <c r="T570" i="1" s="1"/>
  <c r="S571" i="1"/>
  <c r="T571" i="1" s="1"/>
  <c r="S572" i="1"/>
  <c r="T572" i="1" s="1"/>
  <c r="S573" i="1"/>
  <c r="T573" i="1" s="1"/>
  <c r="S14" i="1"/>
  <c r="T14" i="1" s="1"/>
  <c r="S574" i="1"/>
  <c r="T574" i="1" s="1"/>
  <c r="S575" i="1"/>
  <c r="T575" i="1" s="1"/>
  <c r="S576" i="1"/>
  <c r="T576" i="1" s="1"/>
  <c r="S139" i="1"/>
  <c r="T139" i="1" s="1"/>
  <c r="S140" i="1"/>
  <c r="T140" i="1" s="1"/>
  <c r="S577" i="1"/>
  <c r="T577" i="1"/>
  <c r="S578" i="1"/>
  <c r="T578" i="1" s="1"/>
  <c r="S141" i="1"/>
  <c r="T141" i="1" s="1"/>
  <c r="S579" i="1"/>
  <c r="T579" i="1" s="1"/>
  <c r="S580" i="1"/>
  <c r="T580" i="1" s="1"/>
  <c r="S581" i="1"/>
  <c r="T581" i="1" s="1"/>
  <c r="S582" i="1"/>
  <c r="T582" i="1"/>
  <c r="S583" i="1"/>
  <c r="T583" i="1" s="1"/>
  <c r="S584" i="1"/>
  <c r="T584" i="1" s="1"/>
  <c r="S585" i="1"/>
  <c r="T585" i="1" s="1"/>
  <c r="S586" i="1"/>
  <c r="T586" i="1" s="1"/>
  <c r="S587" i="1"/>
  <c r="T587" i="1" s="1"/>
  <c r="S588" i="1"/>
  <c r="T588" i="1"/>
  <c r="S142" i="1"/>
  <c r="T142" i="1" s="1"/>
  <c r="S143" i="1"/>
  <c r="T143" i="1" s="1"/>
  <c r="S589" i="1"/>
  <c r="T589" i="1"/>
  <c r="S144" i="1"/>
  <c r="T144" i="1" s="1"/>
  <c r="S590" i="1"/>
  <c r="T590" i="1" s="1"/>
  <c r="S591" i="1"/>
  <c r="T591" i="1" s="1"/>
  <c r="S145" i="1"/>
  <c r="T145" i="1" s="1"/>
  <c r="S592" i="1"/>
  <c r="T592" i="1" s="1"/>
  <c r="S593" i="1"/>
  <c r="T593" i="1" s="1"/>
  <c r="S594" i="1"/>
  <c r="T594" i="1" s="1"/>
  <c r="S595" i="1"/>
  <c r="T595" i="1" s="1"/>
  <c r="S146" i="1"/>
  <c r="T146" i="1" s="1"/>
  <c r="S596" i="1"/>
  <c r="T596" i="1" s="1"/>
  <c r="S597" i="1"/>
  <c r="T597" i="1" s="1"/>
  <c r="S598" i="1"/>
  <c r="T598" i="1" s="1"/>
  <c r="S599" i="1"/>
  <c r="T599" i="1" s="1"/>
  <c r="S147" i="1"/>
  <c r="T147" i="1" s="1"/>
  <c r="S600" i="1"/>
  <c r="T600" i="1" s="1"/>
  <c r="S601" i="1"/>
  <c r="T601" i="1" s="1"/>
  <c r="S602" i="1"/>
  <c r="T602" i="1" s="1"/>
  <c r="S15" i="1"/>
  <c r="T15" i="1"/>
  <c r="S425" i="1"/>
  <c r="T425" i="1" s="1"/>
  <c r="S603" i="1"/>
  <c r="T603" i="1" s="1"/>
  <c r="S604" i="1"/>
  <c r="T604" i="1" s="1"/>
  <c r="S148" i="1"/>
  <c r="T148" i="1" s="1"/>
  <c r="S605" i="1"/>
  <c r="T605" i="1" s="1"/>
  <c r="S149" i="1"/>
  <c r="T149" i="1" s="1"/>
  <c r="S606" i="1"/>
  <c r="T606" i="1" s="1"/>
  <c r="S607" i="1"/>
  <c r="T607" i="1" s="1"/>
  <c r="S608" i="1"/>
  <c r="T608" i="1" s="1"/>
  <c r="S609" i="1"/>
  <c r="T609" i="1" s="1"/>
  <c r="S150" i="1"/>
  <c r="T150" i="1" s="1"/>
  <c r="S610" i="1"/>
  <c r="T610" i="1"/>
  <c r="S151" i="1"/>
  <c r="T151" i="1"/>
  <c r="S152" i="1"/>
  <c r="T152" i="1" s="1"/>
  <c r="S611" i="1"/>
  <c r="T611" i="1" s="1"/>
  <c r="S16" i="1"/>
  <c r="T16" i="1" s="1"/>
  <c r="S612" i="1"/>
  <c r="T612" i="1" s="1"/>
  <c r="S153" i="1"/>
  <c r="T153" i="1" s="1"/>
  <c r="S613" i="1"/>
  <c r="T613" i="1" s="1"/>
  <c r="S154" i="1"/>
  <c r="T154" i="1" s="1"/>
  <c r="S614" i="1"/>
  <c r="T614" i="1" s="1"/>
  <c r="S155" i="1"/>
  <c r="T155" i="1" s="1"/>
  <c r="S17" i="1"/>
  <c r="T17" i="1" s="1"/>
  <c r="S615" i="1"/>
  <c r="T615" i="1" s="1"/>
  <c r="S156" i="1"/>
  <c r="T156" i="1" s="1"/>
  <c r="S157" i="1"/>
  <c r="T157" i="1" s="1"/>
  <c r="S158" i="1"/>
  <c r="T158" i="1" s="1"/>
  <c r="S616" i="1"/>
  <c r="T616" i="1" s="1"/>
  <c r="S159" i="1"/>
  <c r="T159" i="1" s="1"/>
  <c r="S160" i="1"/>
  <c r="T160" i="1" s="1"/>
  <c r="S617" i="1"/>
  <c r="T617" i="1" s="1"/>
  <c r="S161" i="1"/>
  <c r="T161" i="1" s="1"/>
  <c r="S162" i="1"/>
  <c r="T162" i="1" s="1"/>
  <c r="S618" i="1"/>
  <c r="T618" i="1" s="1"/>
  <c r="S619" i="1"/>
  <c r="T619" i="1" s="1"/>
  <c r="S163" i="1"/>
  <c r="T163" i="1" s="1"/>
  <c r="S620" i="1"/>
  <c r="T620" i="1" s="1"/>
  <c r="S164" i="1"/>
  <c r="T164" i="1" s="1"/>
  <c r="S18" i="1"/>
  <c r="T18" i="1" s="1"/>
  <c r="S165" i="1"/>
  <c r="T165" i="1" s="1"/>
  <c r="S621" i="1"/>
  <c r="T621" i="1"/>
  <c r="S622" i="1"/>
  <c r="T622" i="1"/>
  <c r="S623" i="1"/>
  <c r="T623" i="1" s="1"/>
  <c r="S624" i="1"/>
  <c r="T624" i="1" s="1"/>
  <c r="S166" i="1"/>
  <c r="T166" i="1" s="1"/>
  <c r="S167" i="1"/>
  <c r="T167" i="1" s="1"/>
  <c r="S168" i="1"/>
  <c r="T168" i="1" s="1"/>
  <c r="S169" i="1"/>
  <c r="T169" i="1" s="1"/>
  <c r="S19" i="1"/>
  <c r="T19" i="1" s="1"/>
  <c r="S170" i="1"/>
  <c r="T170" i="1" s="1"/>
  <c r="S171" i="1"/>
  <c r="T171" i="1"/>
  <c r="S625" i="1"/>
  <c r="T625" i="1" s="1"/>
  <c r="S172" i="1"/>
  <c r="T172" i="1" s="1"/>
  <c r="S626" i="1"/>
  <c r="T626" i="1"/>
  <c r="S173" i="1"/>
  <c r="T173" i="1" s="1"/>
  <c r="S174" i="1"/>
  <c r="T174" i="1" s="1"/>
  <c r="S175" i="1"/>
  <c r="T175" i="1" s="1"/>
  <c r="S627" i="1"/>
  <c r="T627" i="1" s="1"/>
  <c r="S426" i="1"/>
  <c r="T426" i="1" s="1"/>
  <c r="S628" i="1"/>
  <c r="T628" i="1" s="1"/>
  <c r="S629" i="1"/>
  <c r="T629" i="1"/>
  <c r="S630" i="1"/>
  <c r="T630" i="1" s="1"/>
  <c r="S631" i="1"/>
  <c r="T631" i="1" s="1"/>
  <c r="S632" i="1"/>
  <c r="T632" i="1" s="1"/>
  <c r="S633" i="1"/>
  <c r="T633" i="1" s="1"/>
  <c r="S176" i="1"/>
  <c r="T176" i="1" s="1"/>
  <c r="S634" i="1"/>
  <c r="T634" i="1" s="1"/>
  <c r="S635" i="1"/>
  <c r="T635" i="1" s="1"/>
  <c r="S20" i="1"/>
  <c r="T20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636" i="1"/>
  <c r="T636" i="1" s="1"/>
  <c r="S184" i="1"/>
  <c r="T184" i="1" s="1"/>
  <c r="S185" i="1"/>
  <c r="T185" i="1"/>
  <c r="S186" i="1"/>
  <c r="T186" i="1" s="1"/>
  <c r="S637" i="1"/>
  <c r="T637" i="1" s="1"/>
  <c r="S187" i="1"/>
  <c r="T187" i="1" s="1"/>
  <c r="S638" i="1"/>
  <c r="T638" i="1" s="1"/>
  <c r="S639" i="1"/>
  <c r="T639" i="1" s="1"/>
  <c r="S427" i="1"/>
  <c r="T427" i="1" s="1"/>
  <c r="S188" i="1"/>
  <c r="T188" i="1" s="1"/>
  <c r="S640" i="1"/>
  <c r="T640" i="1" s="1"/>
  <c r="S189" i="1"/>
  <c r="T189" i="1" s="1"/>
  <c r="S641" i="1"/>
  <c r="T641" i="1"/>
  <c r="S642" i="1"/>
  <c r="T642" i="1" s="1"/>
  <c r="S643" i="1"/>
  <c r="T643" i="1" s="1"/>
  <c r="S644" i="1"/>
  <c r="T644" i="1" s="1"/>
  <c r="S645" i="1"/>
  <c r="T645" i="1"/>
  <c r="S646" i="1"/>
  <c r="T646" i="1" s="1"/>
  <c r="S647" i="1"/>
  <c r="T647" i="1" s="1"/>
  <c r="S648" i="1"/>
  <c r="T648" i="1" s="1"/>
  <c r="S190" i="1"/>
  <c r="T190" i="1" s="1"/>
  <c r="S649" i="1"/>
  <c r="T649" i="1" s="1"/>
  <c r="S650" i="1"/>
  <c r="T650" i="1" s="1"/>
  <c r="S651" i="1"/>
  <c r="T651" i="1" s="1"/>
  <c r="S191" i="1"/>
  <c r="T191" i="1" s="1"/>
  <c r="S652" i="1"/>
  <c r="T652" i="1" s="1"/>
  <c r="S653" i="1"/>
  <c r="T653" i="1" s="1"/>
  <c r="S192" i="1"/>
  <c r="T192" i="1" s="1"/>
  <c r="S193" i="1"/>
  <c r="T193" i="1" s="1"/>
  <c r="S654" i="1"/>
  <c r="T654" i="1" s="1"/>
  <c r="S194" i="1"/>
  <c r="T194" i="1" s="1"/>
  <c r="S195" i="1"/>
  <c r="T195" i="1"/>
  <c r="S196" i="1"/>
  <c r="T196" i="1" s="1"/>
  <c r="S655" i="1"/>
  <c r="T655" i="1" s="1"/>
  <c r="S656" i="1"/>
  <c r="T656" i="1" s="1"/>
  <c r="S197" i="1"/>
  <c r="T197" i="1" s="1"/>
  <c r="S657" i="1"/>
  <c r="T657" i="1" s="1"/>
  <c r="S658" i="1"/>
  <c r="T658" i="1"/>
  <c r="S659" i="1"/>
  <c r="T659" i="1"/>
  <c r="S198" i="1"/>
  <c r="T198" i="1" s="1"/>
  <c r="S199" i="1"/>
  <c r="T199" i="1" s="1"/>
  <c r="S21" i="1"/>
  <c r="T21" i="1" s="1"/>
  <c r="S660" i="1"/>
  <c r="T660" i="1" s="1"/>
  <c r="S661" i="1"/>
  <c r="T661" i="1" s="1"/>
  <c r="S200" i="1"/>
  <c r="T200" i="1" s="1"/>
  <c r="S201" i="1"/>
  <c r="T201" i="1" s="1"/>
  <c r="S662" i="1"/>
  <c r="T662" i="1" s="1"/>
  <c r="S663" i="1"/>
  <c r="T663" i="1" s="1"/>
  <c r="S664" i="1"/>
  <c r="T664" i="1" s="1"/>
  <c r="S665" i="1"/>
  <c r="T665" i="1" s="1"/>
  <c r="S666" i="1"/>
  <c r="T666" i="1" s="1"/>
  <c r="S667" i="1"/>
  <c r="T667" i="1" s="1"/>
  <c r="S202" i="1"/>
  <c r="T202" i="1" s="1"/>
  <c r="S203" i="1"/>
  <c r="T203" i="1" s="1"/>
  <c r="S668" i="1"/>
  <c r="T668" i="1" s="1"/>
  <c r="S204" i="1"/>
  <c r="T204" i="1"/>
  <c r="S205" i="1"/>
  <c r="T205" i="1" s="1"/>
  <c r="S669" i="1"/>
  <c r="T669" i="1" s="1"/>
  <c r="S206" i="1"/>
  <c r="T206" i="1" s="1"/>
  <c r="S670" i="1"/>
  <c r="T670" i="1" s="1"/>
  <c r="S671" i="1"/>
  <c r="T671" i="1" s="1"/>
  <c r="S672" i="1"/>
  <c r="T672" i="1" s="1"/>
  <c r="S207" i="1"/>
  <c r="T207" i="1" s="1"/>
  <c r="S428" i="1"/>
  <c r="T428" i="1" s="1"/>
  <c r="S673" i="1"/>
  <c r="T673" i="1" s="1"/>
  <c r="S674" i="1"/>
  <c r="T674" i="1" s="1"/>
  <c r="S429" i="1"/>
  <c r="T429" i="1"/>
  <c r="S208" i="1"/>
  <c r="T208" i="1" s="1"/>
  <c r="S209" i="1"/>
  <c r="T209" i="1" s="1"/>
  <c r="S210" i="1"/>
  <c r="T210" i="1" s="1"/>
  <c r="S211" i="1"/>
  <c r="T211" i="1" s="1"/>
  <c r="S212" i="1"/>
  <c r="T212" i="1" s="1"/>
  <c r="S675" i="1"/>
  <c r="T675" i="1" s="1"/>
  <c r="S676" i="1"/>
  <c r="T676" i="1" s="1"/>
  <c r="S213" i="1"/>
  <c r="T213" i="1" s="1"/>
  <c r="S677" i="1"/>
  <c r="T677" i="1" s="1"/>
  <c r="S214" i="1"/>
  <c r="T214" i="1" s="1"/>
  <c r="S215" i="1"/>
  <c r="T215" i="1" s="1"/>
  <c r="S678" i="1"/>
  <c r="T678" i="1" s="1"/>
  <c r="S679" i="1"/>
  <c r="T679" i="1" s="1"/>
  <c r="S680" i="1"/>
  <c r="T680" i="1" s="1"/>
  <c r="S216" i="1"/>
  <c r="T216" i="1" s="1"/>
  <c r="S22" i="1"/>
  <c r="T22" i="1" s="1"/>
  <c r="S217" i="1"/>
  <c r="T217" i="1" s="1"/>
  <c r="S681" i="1"/>
  <c r="T681" i="1" s="1"/>
  <c r="S218" i="1"/>
  <c r="T218" i="1" s="1"/>
  <c r="S219" i="1"/>
  <c r="T219" i="1"/>
  <c r="S23" i="1"/>
  <c r="T23" i="1" s="1"/>
  <c r="S682" i="1"/>
  <c r="T682" i="1" s="1"/>
  <c r="S683" i="1"/>
  <c r="T683" i="1" s="1"/>
  <c r="S684" i="1"/>
  <c r="T684" i="1" s="1"/>
  <c r="S685" i="1"/>
  <c r="T685" i="1"/>
  <c r="S686" i="1"/>
  <c r="T686" i="1" s="1"/>
  <c r="S687" i="1"/>
  <c r="T687" i="1" s="1"/>
  <c r="S220" i="1"/>
  <c r="T220" i="1"/>
  <c r="S688" i="1"/>
  <c r="T688" i="1" s="1"/>
  <c r="S24" i="1"/>
  <c r="T24" i="1" s="1"/>
  <c r="S689" i="1"/>
  <c r="T689" i="1" s="1"/>
  <c r="S690" i="1"/>
  <c r="T690" i="1" s="1"/>
  <c r="S221" i="1"/>
  <c r="T221" i="1" s="1"/>
  <c r="S25" i="1"/>
  <c r="T25" i="1" s="1"/>
  <c r="S222" i="1"/>
  <c r="T222" i="1" s="1"/>
  <c r="S691" i="1"/>
  <c r="T691" i="1" s="1"/>
  <c r="S223" i="1"/>
  <c r="T223" i="1"/>
  <c r="S692" i="1"/>
  <c r="T692" i="1" s="1"/>
  <c r="S224" i="1"/>
  <c r="T224" i="1" s="1"/>
  <c r="S225" i="1"/>
  <c r="T225" i="1" s="1"/>
  <c r="S226" i="1"/>
  <c r="T226" i="1" s="1"/>
  <c r="S693" i="1"/>
  <c r="T693" i="1" s="1"/>
  <c r="S694" i="1"/>
  <c r="T694" i="1" s="1"/>
  <c r="S227" i="1"/>
  <c r="T227" i="1" s="1"/>
  <c r="S695" i="1"/>
  <c r="T695" i="1" s="1"/>
  <c r="S228" i="1"/>
  <c r="T228" i="1" s="1"/>
  <c r="S696" i="1"/>
  <c r="T696" i="1" s="1"/>
  <c r="S697" i="1"/>
  <c r="T697" i="1" s="1"/>
  <c r="S229" i="1"/>
  <c r="T229" i="1" s="1"/>
  <c r="S698" i="1"/>
  <c r="T698" i="1" s="1"/>
  <c r="S699" i="1"/>
  <c r="T699" i="1" s="1"/>
  <c r="S700" i="1"/>
  <c r="T700" i="1" s="1"/>
  <c r="S701" i="1"/>
  <c r="T701" i="1" s="1"/>
  <c r="S702" i="1"/>
  <c r="T702" i="1" s="1"/>
  <c r="S230" i="1"/>
  <c r="T230" i="1" s="1"/>
  <c r="S703" i="1"/>
  <c r="T703" i="1" s="1"/>
  <c r="S704" i="1"/>
  <c r="T704" i="1" s="1"/>
  <c r="S705" i="1"/>
  <c r="T705" i="1" s="1"/>
  <c r="S231" i="1"/>
  <c r="T231" i="1" s="1"/>
  <c r="S706" i="1"/>
  <c r="T706" i="1" s="1"/>
  <c r="S707" i="1"/>
  <c r="T707" i="1" s="1"/>
  <c r="S708" i="1"/>
  <c r="T708" i="1" s="1"/>
  <c r="S232" i="1"/>
  <c r="T232" i="1" s="1"/>
  <c r="S233" i="1"/>
  <c r="T233" i="1"/>
  <c r="S709" i="1"/>
  <c r="T709" i="1" s="1"/>
  <c r="S710" i="1"/>
  <c r="T710" i="1" s="1"/>
  <c r="S711" i="1"/>
  <c r="T711" i="1" s="1"/>
  <c r="S234" i="1"/>
  <c r="T234" i="1" s="1"/>
  <c r="S235" i="1"/>
  <c r="T235" i="1" s="1"/>
  <c r="S236" i="1"/>
  <c r="T236" i="1" s="1"/>
  <c r="S712" i="1"/>
  <c r="T712" i="1" s="1"/>
  <c r="S237" i="1"/>
  <c r="T237" i="1" s="1"/>
  <c r="S238" i="1"/>
  <c r="T238" i="1" s="1"/>
  <c r="S713" i="1"/>
  <c r="T713" i="1"/>
  <c r="S714" i="1"/>
  <c r="T714" i="1" s="1"/>
  <c r="S715" i="1"/>
  <c r="T715" i="1" s="1"/>
  <c r="S716" i="1"/>
  <c r="T716" i="1" s="1"/>
  <c r="S717" i="1"/>
  <c r="T717" i="1" s="1"/>
  <c r="S26" i="1"/>
  <c r="T26" i="1" s="1"/>
  <c r="S718" i="1"/>
  <c r="T718" i="1" s="1"/>
  <c r="S719" i="1"/>
  <c r="T719" i="1" s="1"/>
  <c r="S720" i="1"/>
  <c r="T720" i="1" s="1"/>
  <c r="S239" i="1"/>
  <c r="T239" i="1" s="1"/>
  <c r="S240" i="1"/>
  <c r="T240" i="1"/>
  <c r="S241" i="1"/>
  <c r="T241" i="1" s="1"/>
  <c r="S242" i="1"/>
  <c r="T242" i="1" s="1"/>
  <c r="S243" i="1"/>
  <c r="T243" i="1" s="1"/>
  <c r="S244" i="1"/>
  <c r="T244" i="1" s="1"/>
  <c r="S721" i="1"/>
  <c r="T721" i="1" s="1"/>
  <c r="S722" i="1"/>
  <c r="T722" i="1" s="1"/>
  <c r="S245" i="1"/>
  <c r="T245" i="1" s="1"/>
  <c r="S246" i="1"/>
  <c r="T246" i="1" s="1"/>
  <c r="S723" i="1"/>
  <c r="T723" i="1" s="1"/>
  <c r="S247" i="1"/>
  <c r="T247" i="1" s="1"/>
  <c r="S724" i="1"/>
  <c r="T724" i="1" s="1"/>
  <c r="S248" i="1"/>
  <c r="T248" i="1" s="1"/>
  <c r="S725" i="1"/>
  <c r="T725" i="1" s="1"/>
  <c r="S249" i="1"/>
  <c r="T249" i="1" s="1"/>
  <c r="S726" i="1"/>
  <c r="T726" i="1" s="1"/>
  <c r="S27" i="1"/>
  <c r="T27" i="1" s="1"/>
  <c r="S28" i="1"/>
  <c r="T28" i="1" s="1"/>
  <c r="S250" i="1"/>
  <c r="T250" i="1" s="1"/>
  <c r="S251" i="1"/>
  <c r="T251" i="1" s="1"/>
  <c r="S727" i="1"/>
  <c r="T727" i="1" s="1"/>
  <c r="S252" i="1"/>
  <c r="T252" i="1" s="1"/>
  <c r="S728" i="1"/>
  <c r="T728" i="1" s="1"/>
  <c r="S729" i="1"/>
  <c r="T729" i="1" s="1"/>
  <c r="S730" i="1"/>
  <c r="T730" i="1" s="1"/>
  <c r="S253" i="1"/>
  <c r="T253" i="1" s="1"/>
  <c r="S731" i="1"/>
  <c r="T731" i="1" s="1"/>
  <c r="S254" i="1"/>
  <c r="T254" i="1" s="1"/>
  <c r="S255" i="1"/>
  <c r="T255" i="1" s="1"/>
  <c r="S732" i="1"/>
  <c r="T732" i="1" s="1"/>
  <c r="S256" i="1"/>
  <c r="T256" i="1" s="1"/>
  <c r="S257" i="1"/>
  <c r="T257" i="1" s="1"/>
  <c r="S258" i="1"/>
  <c r="T258" i="1" s="1"/>
  <c r="S259" i="1"/>
  <c r="T259" i="1" s="1"/>
  <c r="S430" i="1"/>
  <c r="T430" i="1" s="1"/>
  <c r="S733" i="1"/>
  <c r="T733" i="1" s="1"/>
  <c r="S734" i="1"/>
  <c r="T734" i="1" s="1"/>
  <c r="S260" i="1"/>
  <c r="T260" i="1" s="1"/>
  <c r="S735" i="1"/>
  <c r="T735" i="1" s="1"/>
  <c r="S736" i="1"/>
  <c r="T736" i="1" s="1"/>
  <c r="S737" i="1"/>
  <c r="T737" i="1" s="1"/>
  <c r="S261" i="1"/>
  <c r="T261" i="1" s="1"/>
  <c r="S262" i="1"/>
  <c r="T262" i="1" s="1"/>
  <c r="S738" i="1"/>
  <c r="T738" i="1" s="1"/>
  <c r="S263" i="1"/>
  <c r="T263" i="1"/>
  <c r="S264" i="1"/>
  <c r="T264" i="1" s="1"/>
  <c r="S265" i="1"/>
  <c r="T265" i="1" s="1"/>
  <c r="S739" i="1"/>
  <c r="T739" i="1" s="1"/>
  <c r="S266" i="1"/>
  <c r="T266" i="1" s="1"/>
  <c r="S740" i="1"/>
  <c r="T740" i="1" s="1"/>
  <c r="S741" i="1"/>
  <c r="T741" i="1" s="1"/>
  <c r="S742" i="1"/>
  <c r="T742" i="1" s="1"/>
  <c r="S743" i="1"/>
  <c r="T743" i="1"/>
  <c r="S29" i="1"/>
  <c r="T29" i="1" s="1"/>
  <c r="S267" i="1"/>
  <c r="T267" i="1" s="1"/>
  <c r="S268" i="1"/>
  <c r="T268" i="1" s="1"/>
  <c r="S269" i="1"/>
  <c r="T269" i="1" s="1"/>
  <c r="S744" i="1"/>
  <c r="T744" i="1" s="1"/>
  <c r="S745" i="1"/>
  <c r="T745" i="1" s="1"/>
  <c r="S746" i="1"/>
  <c r="T746" i="1" s="1"/>
  <c r="S747" i="1"/>
  <c r="T747" i="1" s="1"/>
  <c r="S748" i="1"/>
  <c r="T748" i="1" s="1"/>
  <c r="S749" i="1"/>
  <c r="T749" i="1" s="1"/>
  <c r="S750" i="1"/>
  <c r="T750" i="1" s="1"/>
  <c r="S751" i="1"/>
  <c r="T751" i="1"/>
  <c r="S270" i="1"/>
  <c r="T270" i="1" s="1"/>
  <c r="S752" i="1"/>
  <c r="T752" i="1" s="1"/>
  <c r="S271" i="1"/>
  <c r="T271" i="1" s="1"/>
  <c r="S753" i="1"/>
  <c r="T753" i="1" s="1"/>
  <c r="S272" i="1"/>
  <c r="T272" i="1" s="1"/>
  <c r="S754" i="1"/>
  <c r="T754" i="1" s="1"/>
  <c r="S755" i="1"/>
  <c r="T755" i="1" s="1"/>
  <c r="S756" i="1"/>
  <c r="T756" i="1" s="1"/>
  <c r="S757" i="1"/>
  <c r="T757" i="1"/>
  <c r="S273" i="1"/>
  <c r="T273" i="1" s="1"/>
  <c r="S30" i="1"/>
  <c r="T30" i="1" s="1"/>
  <c r="S758" i="1"/>
  <c r="T758" i="1" s="1"/>
  <c r="S759" i="1"/>
  <c r="T759" i="1" s="1"/>
  <c r="S274" i="1"/>
  <c r="T274" i="1" s="1"/>
  <c r="S275" i="1"/>
  <c r="T275" i="1" s="1"/>
  <c r="S31" i="1"/>
  <c r="T31" i="1" s="1"/>
  <c r="S276" i="1"/>
  <c r="T276" i="1" s="1"/>
  <c r="S760" i="1"/>
  <c r="T760" i="1" s="1"/>
  <c r="S761" i="1"/>
  <c r="T761" i="1" s="1"/>
  <c r="S277" i="1"/>
  <c r="T277" i="1"/>
  <c r="S278" i="1"/>
  <c r="T278" i="1" s="1"/>
  <c r="S762" i="1"/>
  <c r="T762" i="1" s="1"/>
  <c r="S763" i="1"/>
  <c r="T763" i="1" s="1"/>
  <c r="S764" i="1"/>
  <c r="T764" i="1" s="1"/>
  <c r="S765" i="1"/>
  <c r="T765" i="1" s="1"/>
  <c r="S279" i="1"/>
  <c r="T279" i="1" s="1"/>
  <c r="S280" i="1"/>
  <c r="T280" i="1" s="1"/>
  <c r="S281" i="1"/>
  <c r="T281" i="1" s="1"/>
  <c r="S282" i="1"/>
  <c r="T282" i="1" s="1"/>
  <c r="S766" i="1"/>
  <c r="T766" i="1" s="1"/>
  <c r="S283" i="1"/>
  <c r="T283" i="1" s="1"/>
  <c r="S767" i="1"/>
  <c r="T767" i="1" s="1"/>
  <c r="S284" i="1"/>
  <c r="T284" i="1" s="1"/>
  <c r="S768" i="1"/>
  <c r="T768" i="1" s="1"/>
  <c r="S285" i="1"/>
  <c r="T285" i="1" s="1"/>
  <c r="S769" i="1"/>
  <c r="T769" i="1" s="1"/>
  <c r="S770" i="1"/>
  <c r="T770" i="1" s="1"/>
  <c r="S286" i="1"/>
  <c r="T286" i="1" s="1"/>
  <c r="S287" i="1"/>
  <c r="T287" i="1" s="1"/>
  <c r="S771" i="1"/>
  <c r="T771" i="1" s="1"/>
  <c r="S772" i="1"/>
  <c r="T772" i="1" s="1"/>
  <c r="S773" i="1"/>
  <c r="T773" i="1" s="1"/>
  <c r="S774" i="1"/>
  <c r="T774" i="1" s="1"/>
  <c r="S775" i="1"/>
  <c r="T775" i="1" s="1"/>
  <c r="S776" i="1"/>
  <c r="T776" i="1"/>
  <c r="S777" i="1"/>
  <c r="T777" i="1" s="1"/>
  <c r="S778" i="1"/>
  <c r="T778" i="1" s="1"/>
  <c r="S779" i="1"/>
  <c r="T779" i="1" s="1"/>
  <c r="S780" i="1"/>
  <c r="T780" i="1" s="1"/>
  <c r="S32" i="1"/>
  <c r="T32" i="1" s="1"/>
  <c r="S781" i="1"/>
  <c r="T781" i="1" s="1"/>
  <c r="S782" i="1"/>
  <c r="T782" i="1" s="1"/>
  <c r="S783" i="1"/>
  <c r="T783" i="1" s="1"/>
  <c r="S784" i="1"/>
  <c r="T784" i="1" s="1"/>
  <c r="S785" i="1"/>
  <c r="T785" i="1" s="1"/>
  <c r="S786" i="1"/>
  <c r="T786" i="1" s="1"/>
  <c r="S288" i="1"/>
  <c r="T288" i="1" s="1"/>
  <c r="S289" i="1"/>
  <c r="T289" i="1" s="1"/>
  <c r="S787" i="1"/>
  <c r="T787" i="1" s="1"/>
  <c r="S788" i="1"/>
  <c r="T788" i="1" s="1"/>
  <c r="S290" i="1"/>
  <c r="T290" i="1" s="1"/>
  <c r="S789" i="1"/>
  <c r="T789" i="1" s="1"/>
  <c r="S790" i="1"/>
  <c r="T790" i="1" s="1"/>
  <c r="S291" i="1"/>
  <c r="T291" i="1" s="1"/>
  <c r="S791" i="1"/>
  <c r="T791" i="1"/>
  <c r="S792" i="1"/>
  <c r="T792" i="1" s="1"/>
  <c r="S793" i="1"/>
  <c r="T793" i="1" s="1"/>
  <c r="S292" i="1"/>
  <c r="T292" i="1" s="1"/>
  <c r="S33" i="1"/>
  <c r="T33" i="1" s="1"/>
  <c r="S794" i="1"/>
  <c r="T794" i="1" s="1"/>
  <c r="S431" i="1"/>
  <c r="T431" i="1" s="1"/>
  <c r="S293" i="1"/>
  <c r="T293" i="1" s="1"/>
  <c r="S34" i="1"/>
  <c r="T34" i="1" s="1"/>
  <c r="S795" i="1"/>
  <c r="T795" i="1" s="1"/>
  <c r="S294" i="1"/>
  <c r="T294" i="1" s="1"/>
  <c r="S295" i="1"/>
  <c r="T295" i="1" s="1"/>
  <c r="S296" i="1"/>
  <c r="T296" i="1" s="1"/>
  <c r="S432" i="1"/>
  <c r="T432" i="1" s="1"/>
  <c r="S297" i="1"/>
  <c r="T297" i="1" s="1"/>
  <c r="S796" i="1"/>
  <c r="T796" i="1"/>
  <c r="S797" i="1"/>
  <c r="T797" i="1" s="1"/>
  <c r="S798" i="1"/>
  <c r="T798" i="1" s="1"/>
  <c r="S298" i="1"/>
  <c r="T298" i="1" s="1"/>
  <c r="S299" i="1"/>
  <c r="T299" i="1" s="1"/>
  <c r="S300" i="1"/>
  <c r="T300" i="1" s="1"/>
  <c r="S301" i="1"/>
  <c r="T301" i="1" s="1"/>
  <c r="S35" i="1"/>
  <c r="T35" i="1" s="1"/>
  <c r="S302" i="1"/>
  <c r="T302" i="1" s="1"/>
  <c r="S303" i="1"/>
  <c r="T303" i="1" s="1"/>
  <c r="S304" i="1"/>
  <c r="T304" i="1" s="1"/>
  <c r="S799" i="1"/>
  <c r="T799" i="1" s="1"/>
  <c r="S800" i="1"/>
  <c r="T800" i="1" s="1"/>
  <c r="S801" i="1"/>
  <c r="T801" i="1" s="1"/>
  <c r="S802" i="1"/>
  <c r="T802" i="1" s="1"/>
  <c r="S305" i="1"/>
  <c r="T305" i="1" s="1"/>
  <c r="S306" i="1"/>
  <c r="T306" i="1" s="1"/>
  <c r="S36" i="1"/>
  <c r="T36" i="1" s="1"/>
  <c r="S307" i="1"/>
  <c r="T307" i="1" s="1"/>
  <c r="S308" i="1"/>
  <c r="T308" i="1" s="1"/>
  <c r="S309" i="1"/>
  <c r="T309" i="1" s="1"/>
  <c r="S310" i="1"/>
  <c r="T310" i="1" s="1"/>
  <c r="S311" i="1"/>
  <c r="T311" i="1" s="1"/>
  <c r="S312" i="1"/>
  <c r="T312" i="1" s="1"/>
  <c r="S803" i="1"/>
  <c r="T803" i="1" s="1"/>
  <c r="S37" i="1"/>
  <c r="T37" i="1" s="1"/>
  <c r="S804" i="1"/>
  <c r="T804" i="1" s="1"/>
  <c r="S313" i="1"/>
  <c r="T313" i="1"/>
  <c r="S805" i="1"/>
  <c r="T805" i="1" s="1"/>
  <c r="S806" i="1"/>
  <c r="T806" i="1" s="1"/>
  <c r="S807" i="1"/>
  <c r="T807" i="1" s="1"/>
  <c r="S314" i="1"/>
  <c r="T314" i="1" s="1"/>
  <c r="S315" i="1"/>
  <c r="T315" i="1" s="1"/>
  <c r="S38" i="1"/>
  <c r="T38" i="1" s="1"/>
  <c r="S808" i="1"/>
  <c r="T808" i="1" s="1"/>
  <c r="S809" i="1"/>
  <c r="T809" i="1" s="1"/>
  <c r="S316" i="1"/>
  <c r="T316" i="1" s="1"/>
  <c r="S39" i="1"/>
  <c r="T39" i="1" s="1"/>
  <c r="S810" i="1"/>
  <c r="T810" i="1" s="1"/>
  <c r="S317" i="1"/>
  <c r="T317" i="1"/>
  <c r="S318" i="1"/>
  <c r="T318" i="1"/>
  <c r="S811" i="1"/>
  <c r="T811" i="1" s="1"/>
  <c r="S812" i="1"/>
  <c r="T812" i="1" s="1"/>
  <c r="S813" i="1"/>
  <c r="T813" i="1" s="1"/>
  <c r="S319" i="1"/>
  <c r="T319" i="1" s="1"/>
  <c r="S814" i="1"/>
  <c r="T814" i="1" s="1"/>
  <c r="S815" i="1"/>
  <c r="T815" i="1" s="1"/>
  <c r="S816" i="1"/>
  <c r="T816" i="1" s="1"/>
  <c r="S817" i="1"/>
  <c r="T817" i="1" s="1"/>
  <c r="S818" i="1"/>
  <c r="T818" i="1" s="1"/>
  <c r="S819" i="1"/>
  <c r="T819" i="1" s="1"/>
  <c r="S320" i="1"/>
  <c r="T320" i="1" s="1"/>
  <c r="S321" i="1"/>
  <c r="T321" i="1"/>
  <c r="S322" i="1"/>
  <c r="T322" i="1" s="1"/>
  <c r="S820" i="1"/>
  <c r="T820" i="1" s="1"/>
  <c r="S323" i="1"/>
  <c r="T323" i="1" s="1"/>
  <c r="S821" i="1"/>
  <c r="T821" i="1" s="1"/>
  <c r="S822" i="1"/>
  <c r="T822" i="1" s="1"/>
  <c r="S324" i="1"/>
  <c r="T324" i="1" s="1"/>
  <c r="S325" i="1"/>
  <c r="T325" i="1" s="1"/>
  <c r="S823" i="1"/>
  <c r="T823" i="1" s="1"/>
  <c r="S326" i="1"/>
  <c r="T326" i="1" s="1"/>
  <c r="S824" i="1"/>
  <c r="T824" i="1" s="1"/>
  <c r="S825" i="1"/>
  <c r="T825" i="1" s="1"/>
  <c r="S327" i="1"/>
  <c r="T327" i="1" s="1"/>
  <c r="S826" i="1"/>
  <c r="T826" i="1" s="1"/>
  <c r="S827" i="1"/>
  <c r="T827" i="1" s="1"/>
  <c r="S828" i="1"/>
  <c r="T828" i="1" s="1"/>
  <c r="S829" i="1"/>
  <c r="T829" i="1" s="1"/>
  <c r="S830" i="1"/>
  <c r="T830" i="1" s="1"/>
  <c r="S328" i="1"/>
  <c r="T328" i="1"/>
  <c r="S831" i="1"/>
  <c r="T831" i="1" s="1"/>
  <c r="S832" i="1"/>
  <c r="T832" i="1" s="1"/>
  <c r="S833" i="1"/>
  <c r="T833" i="1"/>
  <c r="S329" i="1"/>
  <c r="T329" i="1" s="1"/>
  <c r="S834" i="1"/>
  <c r="T834" i="1" s="1"/>
  <c r="S835" i="1"/>
  <c r="T835" i="1" s="1"/>
  <c r="S836" i="1"/>
  <c r="T836" i="1" s="1"/>
  <c r="S837" i="1"/>
  <c r="T837" i="1" s="1"/>
  <c r="S40" i="1"/>
  <c r="T40" i="1" s="1"/>
  <c r="S41" i="1"/>
  <c r="T41" i="1" s="1"/>
  <c r="S838" i="1"/>
  <c r="T838" i="1" s="1"/>
  <c r="S839" i="1"/>
  <c r="T839" i="1" s="1"/>
  <c r="S840" i="1"/>
  <c r="T840" i="1" s="1"/>
  <c r="S330" i="1"/>
  <c r="T330" i="1"/>
  <c r="S42" i="1"/>
  <c r="T42" i="1" s="1"/>
  <c r="S841" i="1"/>
  <c r="T841" i="1" s="1"/>
  <c r="S331" i="1"/>
  <c r="T331" i="1" s="1"/>
  <c r="S842" i="1"/>
  <c r="T842" i="1"/>
  <c r="S843" i="1"/>
  <c r="T843" i="1" s="1"/>
  <c r="S43" i="1"/>
  <c r="T43" i="1" s="1"/>
  <c r="S332" i="1"/>
  <c r="T332" i="1" s="1"/>
  <c r="S844" i="1"/>
  <c r="T844" i="1" s="1"/>
  <c r="S845" i="1"/>
  <c r="T845" i="1" s="1"/>
  <c r="S846" i="1"/>
  <c r="T846" i="1" s="1"/>
  <c r="S44" i="1"/>
  <c r="T44" i="1" s="1"/>
  <c r="S847" i="1"/>
  <c r="T847" i="1" s="1"/>
  <c r="S333" i="1"/>
  <c r="T333" i="1" s="1"/>
  <c r="S334" i="1"/>
  <c r="T334" i="1" s="1"/>
  <c r="S335" i="1"/>
  <c r="T335" i="1" s="1"/>
  <c r="S848" i="1"/>
  <c r="T848" i="1" s="1"/>
  <c r="S849" i="1"/>
  <c r="T849" i="1" s="1"/>
  <c r="S336" i="1"/>
  <c r="T336" i="1" s="1"/>
  <c r="S850" i="1"/>
  <c r="T850" i="1" s="1"/>
  <c r="S337" i="1"/>
  <c r="T337" i="1" s="1"/>
  <c r="S851" i="1"/>
  <c r="T851" i="1" s="1"/>
  <c r="S852" i="1"/>
  <c r="T852" i="1" s="1"/>
  <c r="S45" i="1"/>
  <c r="T45" i="1" s="1"/>
  <c r="S853" i="1"/>
  <c r="T853" i="1" s="1"/>
  <c r="S338" i="1"/>
  <c r="T338" i="1"/>
  <c r="S854" i="1"/>
  <c r="T854" i="1" s="1"/>
  <c r="S46" i="1"/>
  <c r="T46" i="1" s="1"/>
  <c r="S855" i="1"/>
  <c r="T855" i="1" s="1"/>
  <c r="S856" i="1"/>
  <c r="T856" i="1" s="1"/>
  <c r="S857" i="1"/>
  <c r="T857" i="1" s="1"/>
  <c r="S858" i="1"/>
  <c r="T858" i="1" s="1"/>
  <c r="S859" i="1"/>
  <c r="T859" i="1" s="1"/>
  <c r="S860" i="1"/>
  <c r="T860" i="1" s="1"/>
  <c r="S339" i="1"/>
  <c r="T339" i="1" s="1"/>
  <c r="S340" i="1"/>
  <c r="T340" i="1" s="1"/>
  <c r="S861" i="1"/>
  <c r="T861" i="1" s="1"/>
  <c r="S862" i="1"/>
  <c r="T862" i="1" s="1"/>
  <c r="S863" i="1"/>
  <c r="T863" i="1" s="1"/>
  <c r="S864" i="1"/>
  <c r="T864" i="1" s="1"/>
  <c r="S865" i="1"/>
  <c r="T865" i="1" s="1"/>
  <c r="S341" i="1"/>
  <c r="T341" i="1" s="1"/>
  <c r="S342" i="1"/>
  <c r="T342" i="1" s="1"/>
  <c r="S866" i="1"/>
  <c r="T866" i="1" s="1"/>
  <c r="S343" i="1"/>
  <c r="T343" i="1" s="1"/>
  <c r="S867" i="1"/>
  <c r="T867" i="1" s="1"/>
  <c r="S47" i="1"/>
  <c r="T47" i="1" s="1"/>
  <c r="S868" i="1"/>
  <c r="T868" i="1" s="1"/>
  <c r="S869" i="1"/>
  <c r="T869" i="1" s="1"/>
  <c r="S870" i="1"/>
  <c r="T870" i="1" s="1"/>
  <c r="S344" i="1"/>
  <c r="T344" i="1" s="1"/>
  <c r="S345" i="1"/>
  <c r="T345" i="1" s="1"/>
  <c r="S346" i="1"/>
  <c r="T346" i="1" s="1"/>
  <c r="S871" i="1"/>
  <c r="T871" i="1" s="1"/>
  <c r="S347" i="1"/>
  <c r="T347" i="1" s="1"/>
  <c r="S872" i="1"/>
  <c r="T872" i="1" s="1"/>
  <c r="S48" i="1"/>
  <c r="T48" i="1" s="1"/>
  <c r="S873" i="1"/>
  <c r="T873" i="1" s="1"/>
  <c r="S874" i="1"/>
  <c r="T874" i="1" s="1"/>
  <c r="S875" i="1"/>
  <c r="T875" i="1" s="1"/>
  <c r="S876" i="1"/>
  <c r="T876" i="1" s="1"/>
  <c r="S877" i="1"/>
  <c r="T877" i="1" s="1"/>
  <c r="S348" i="1"/>
  <c r="T348" i="1"/>
  <c r="S433" i="1"/>
  <c r="T433" i="1" s="1"/>
  <c r="S349" i="1"/>
  <c r="T349" i="1" s="1"/>
  <c r="S49" i="1"/>
  <c r="T49" i="1" s="1"/>
  <c r="S350" i="1"/>
  <c r="T350" i="1" s="1"/>
  <c r="S351" i="1"/>
  <c r="T351" i="1" s="1"/>
  <c r="S878" i="1"/>
  <c r="T878" i="1" s="1"/>
  <c r="S879" i="1"/>
  <c r="T879" i="1" s="1"/>
  <c r="S352" i="1"/>
  <c r="T352" i="1" s="1"/>
  <c r="S353" i="1"/>
  <c r="T353" i="1" s="1"/>
  <c r="S880" i="1"/>
  <c r="T880" i="1" s="1"/>
  <c r="S881" i="1"/>
  <c r="T881" i="1" s="1"/>
  <c r="S354" i="1"/>
  <c r="T354" i="1"/>
  <c r="S355" i="1"/>
  <c r="T355" i="1" s="1"/>
  <c r="S882" i="1"/>
  <c r="T882" i="1" s="1"/>
  <c r="S883" i="1"/>
  <c r="T883" i="1" s="1"/>
  <c r="S884" i="1"/>
  <c r="T884" i="1" s="1"/>
  <c r="S885" i="1"/>
  <c r="T885" i="1" s="1"/>
  <c r="S356" i="1"/>
  <c r="T356" i="1"/>
  <c r="S886" i="1"/>
  <c r="T886" i="1" s="1"/>
  <c r="S887" i="1"/>
  <c r="T887" i="1" s="1"/>
  <c r="S357" i="1"/>
  <c r="T357" i="1" s="1"/>
  <c r="S358" i="1"/>
  <c r="T358" i="1" s="1"/>
  <c r="S888" i="1"/>
  <c r="T888" i="1" s="1"/>
  <c r="S359" i="1"/>
  <c r="T359" i="1"/>
  <c r="S889" i="1"/>
  <c r="T889" i="1" s="1"/>
  <c r="S890" i="1"/>
  <c r="T890" i="1" s="1"/>
  <c r="S360" i="1"/>
  <c r="T360" i="1" s="1"/>
  <c r="S891" i="1"/>
  <c r="T891" i="1" s="1"/>
  <c r="S892" i="1"/>
  <c r="T892" i="1" s="1"/>
  <c r="S893" i="1"/>
  <c r="T893" i="1" s="1"/>
  <c r="S894" i="1"/>
  <c r="T894" i="1" s="1"/>
  <c r="S361" i="1"/>
  <c r="T361" i="1" s="1"/>
  <c r="S895" i="1"/>
  <c r="T895" i="1" s="1"/>
  <c r="S896" i="1"/>
  <c r="T896" i="1" s="1"/>
  <c r="S897" i="1"/>
  <c r="T897" i="1" s="1"/>
  <c r="S898" i="1"/>
  <c r="T898" i="1" s="1"/>
  <c r="S899" i="1"/>
  <c r="T899" i="1" s="1"/>
  <c r="S900" i="1"/>
  <c r="T900" i="1" s="1"/>
  <c r="S901" i="1"/>
  <c r="T901" i="1" s="1"/>
  <c r="S902" i="1"/>
  <c r="T902" i="1" s="1"/>
  <c r="S362" i="1"/>
  <c r="T362" i="1" s="1"/>
  <c r="S363" i="1"/>
  <c r="T363" i="1" s="1"/>
  <c r="S364" i="1"/>
  <c r="T364" i="1" s="1"/>
  <c r="S903" i="1"/>
  <c r="T903" i="1" s="1"/>
  <c r="S904" i="1"/>
  <c r="T904" i="1" s="1"/>
  <c r="S905" i="1"/>
  <c r="T905" i="1" s="1"/>
  <c r="S906" i="1"/>
  <c r="T906" i="1" s="1"/>
  <c r="S365" i="1"/>
  <c r="T365" i="1" s="1"/>
  <c r="S366" i="1"/>
  <c r="T366" i="1" s="1"/>
  <c r="S907" i="1"/>
  <c r="T907" i="1" s="1"/>
  <c r="S908" i="1"/>
  <c r="T908" i="1" s="1"/>
  <c r="S909" i="1"/>
  <c r="T909" i="1" s="1"/>
  <c r="S910" i="1"/>
  <c r="T910" i="1" s="1"/>
  <c r="S911" i="1"/>
  <c r="T911" i="1" s="1"/>
  <c r="S912" i="1"/>
  <c r="T912" i="1" s="1"/>
  <c r="S367" i="1"/>
  <c r="T367" i="1" s="1"/>
  <c r="S50" i="1"/>
  <c r="T50" i="1" s="1"/>
  <c r="S913" i="1"/>
  <c r="T913" i="1" s="1"/>
  <c r="S914" i="1"/>
  <c r="T914" i="1" s="1"/>
  <c r="S915" i="1"/>
  <c r="T915" i="1" s="1"/>
  <c r="S916" i="1"/>
  <c r="T916" i="1" s="1"/>
  <c r="S917" i="1"/>
  <c r="T917" i="1" s="1"/>
  <c r="S368" i="1"/>
  <c r="T368" i="1" s="1"/>
  <c r="S918" i="1"/>
  <c r="T918" i="1" s="1"/>
  <c r="S369" i="1"/>
  <c r="T369" i="1" s="1"/>
  <c r="S919" i="1"/>
  <c r="T919" i="1" s="1"/>
  <c r="S920" i="1"/>
  <c r="T920" i="1" s="1"/>
  <c r="S921" i="1"/>
  <c r="T921" i="1" s="1"/>
  <c r="S922" i="1"/>
  <c r="T922" i="1" s="1"/>
  <c r="S923" i="1"/>
  <c r="T923" i="1" s="1"/>
  <c r="S370" i="1"/>
  <c r="T370" i="1" s="1"/>
  <c r="S371" i="1"/>
  <c r="T371" i="1" s="1"/>
  <c r="S924" i="1"/>
  <c r="T924" i="1" s="1"/>
  <c r="S925" i="1"/>
  <c r="T925" i="1" s="1"/>
  <c r="S926" i="1"/>
  <c r="T926" i="1" s="1"/>
  <c r="S927" i="1"/>
  <c r="T927" i="1" s="1"/>
  <c r="S928" i="1"/>
  <c r="T928" i="1" s="1"/>
  <c r="S929" i="1"/>
  <c r="T929" i="1" s="1"/>
  <c r="S51" i="1"/>
  <c r="T51" i="1" s="1"/>
  <c r="S930" i="1"/>
  <c r="T930" i="1" s="1"/>
  <c r="S931" i="1"/>
  <c r="T931" i="1" s="1"/>
  <c r="S372" i="1"/>
  <c r="T372" i="1" s="1"/>
  <c r="S373" i="1"/>
  <c r="T373" i="1" s="1"/>
  <c r="S932" i="1"/>
  <c r="T932" i="1"/>
  <c r="S933" i="1"/>
  <c r="T933" i="1" s="1"/>
  <c r="S934" i="1"/>
  <c r="T934" i="1" s="1"/>
  <c r="S935" i="1"/>
  <c r="T935" i="1" s="1"/>
  <c r="S374" i="1"/>
  <c r="T374" i="1" s="1"/>
  <c r="S375" i="1"/>
  <c r="T375" i="1" s="1"/>
  <c r="S376" i="1"/>
  <c r="T376" i="1"/>
  <c r="S377" i="1"/>
  <c r="T377" i="1" s="1"/>
  <c r="S936" i="1"/>
  <c r="T936" i="1" s="1"/>
  <c r="S937" i="1"/>
  <c r="T937" i="1" s="1"/>
  <c r="S378" i="1"/>
  <c r="T378" i="1" s="1"/>
  <c r="S938" i="1"/>
  <c r="T938" i="1" s="1"/>
  <c r="S939" i="1"/>
  <c r="T939" i="1" s="1"/>
  <c r="S379" i="1"/>
  <c r="T379" i="1" s="1"/>
  <c r="S940" i="1"/>
  <c r="T940" i="1" s="1"/>
  <c r="S380" i="1"/>
  <c r="T380" i="1" s="1"/>
  <c r="S381" i="1"/>
  <c r="T381" i="1" s="1"/>
  <c r="S941" i="1"/>
  <c r="T941" i="1" s="1"/>
  <c r="S942" i="1"/>
  <c r="T942" i="1" s="1"/>
  <c r="S943" i="1"/>
  <c r="T943" i="1" s="1"/>
  <c r="S944" i="1"/>
  <c r="T944" i="1" s="1"/>
  <c r="S945" i="1"/>
  <c r="T945" i="1" s="1"/>
  <c r="S946" i="1"/>
  <c r="T946" i="1" s="1"/>
  <c r="S947" i="1"/>
  <c r="T947" i="1" s="1"/>
  <c r="S382" i="1"/>
  <c r="T382" i="1" s="1"/>
  <c r="S948" i="1"/>
  <c r="T948" i="1" s="1"/>
  <c r="S383" i="1"/>
  <c r="T383" i="1" s="1"/>
  <c r="S384" i="1"/>
  <c r="T384" i="1" s="1"/>
  <c r="S949" i="1"/>
  <c r="T949" i="1" s="1"/>
  <c r="S385" i="1"/>
  <c r="T385" i="1" s="1"/>
  <c r="S950" i="1"/>
  <c r="T950" i="1" s="1"/>
  <c r="S951" i="1"/>
  <c r="T951" i="1" s="1"/>
  <c r="S434" i="1"/>
  <c r="T434" i="1" s="1"/>
  <c r="S386" i="1"/>
  <c r="T386" i="1" s="1"/>
  <c r="S952" i="1"/>
  <c r="T952" i="1" s="1"/>
  <c r="S953" i="1"/>
  <c r="T953" i="1" s="1"/>
  <c r="S387" i="1"/>
  <c r="T387" i="1" s="1"/>
  <c r="S954" i="1"/>
  <c r="T954" i="1" s="1"/>
  <c r="S955" i="1"/>
  <c r="T955" i="1" s="1"/>
  <c r="S52" i="1"/>
  <c r="T52" i="1" s="1"/>
  <c r="S956" i="1"/>
  <c r="T956" i="1" s="1"/>
  <c r="S957" i="1"/>
  <c r="T957" i="1" s="1"/>
  <c r="S388" i="1"/>
  <c r="T388" i="1" s="1"/>
  <c r="S389" i="1"/>
  <c r="T389" i="1" s="1"/>
  <c r="S958" i="1"/>
  <c r="T958" i="1" s="1"/>
  <c r="S390" i="1"/>
  <c r="T390" i="1" s="1"/>
  <c r="S435" i="1"/>
  <c r="T435" i="1" s="1"/>
  <c r="S959" i="1"/>
  <c r="T959" i="1" s="1"/>
  <c r="S391" i="1"/>
  <c r="T391" i="1" s="1"/>
  <c r="S960" i="1"/>
  <c r="T960" i="1" s="1"/>
  <c r="S392" i="1"/>
  <c r="T392" i="1" s="1"/>
  <c r="S961" i="1"/>
  <c r="T961" i="1" s="1"/>
  <c r="S962" i="1"/>
  <c r="T962" i="1" s="1"/>
  <c r="S963" i="1"/>
  <c r="T963" i="1" s="1"/>
  <c r="S964" i="1"/>
  <c r="T964" i="1" s="1"/>
  <c r="S393" i="1"/>
  <c r="T393" i="1" s="1"/>
  <c r="S394" i="1"/>
  <c r="T394" i="1" s="1"/>
  <c r="S965" i="1"/>
  <c r="T965" i="1" s="1"/>
  <c r="S966" i="1"/>
  <c r="T966" i="1" s="1"/>
  <c r="S967" i="1"/>
  <c r="T967" i="1" s="1"/>
  <c r="S395" i="1"/>
  <c r="T395" i="1" s="1"/>
  <c r="S968" i="1"/>
  <c r="T968" i="1" s="1"/>
  <c r="S969" i="1"/>
  <c r="T969" i="1" s="1"/>
  <c r="S970" i="1"/>
  <c r="T970" i="1" s="1"/>
  <c r="S971" i="1"/>
  <c r="T971" i="1" s="1"/>
  <c r="S396" i="1"/>
  <c r="T396" i="1" s="1"/>
  <c r="S53" i="1"/>
  <c r="T53" i="1" s="1"/>
  <c r="S972" i="1"/>
  <c r="T972" i="1" s="1"/>
  <c r="S397" i="1"/>
  <c r="T397" i="1" s="1"/>
  <c r="S436" i="1"/>
  <c r="T436" i="1" s="1"/>
  <c r="S398" i="1"/>
  <c r="T398" i="1" s="1"/>
  <c r="S399" i="1"/>
  <c r="T399" i="1" s="1"/>
  <c r="S973" i="1"/>
  <c r="T973" i="1"/>
  <c r="S400" i="1"/>
  <c r="T400" i="1" s="1"/>
  <c r="S401" i="1"/>
  <c r="T401" i="1" s="1"/>
  <c r="S402" i="1"/>
  <c r="T402" i="1" s="1"/>
  <c r="S403" i="1"/>
  <c r="T403" i="1" s="1"/>
  <c r="S54" i="1"/>
  <c r="T54" i="1" s="1"/>
  <c r="S974" i="1"/>
  <c r="T974" i="1"/>
  <c r="S404" i="1"/>
  <c r="T404" i="1" s="1"/>
  <c r="S975" i="1"/>
  <c r="T975" i="1" s="1"/>
  <c r="S55" i="1"/>
  <c r="T55" i="1" s="1"/>
  <c r="S405" i="1"/>
  <c r="T405" i="1" s="1"/>
  <c r="S976" i="1"/>
  <c r="T976" i="1" s="1"/>
  <c r="S977" i="1"/>
  <c r="T977" i="1" s="1"/>
  <c r="S406" i="1"/>
  <c r="T406" i="1" s="1"/>
  <c r="S978" i="1"/>
  <c r="T978" i="1" s="1"/>
  <c r="S979" i="1"/>
  <c r="T979" i="1" s="1"/>
  <c r="S407" i="1"/>
  <c r="T407" i="1" s="1"/>
  <c r="S408" i="1"/>
  <c r="T408" i="1" s="1"/>
  <c r="S980" i="1"/>
  <c r="T980" i="1" s="1"/>
  <c r="S981" i="1"/>
  <c r="T981" i="1" s="1"/>
  <c r="S409" i="1"/>
  <c r="T409" i="1" s="1"/>
  <c r="S982" i="1"/>
  <c r="T982" i="1" s="1"/>
  <c r="S983" i="1"/>
  <c r="T983" i="1" s="1"/>
  <c r="S984" i="1"/>
  <c r="T984" i="1" s="1"/>
  <c r="S985" i="1"/>
  <c r="T985" i="1" s="1"/>
  <c r="S986" i="1"/>
  <c r="T986" i="1" s="1"/>
  <c r="S987" i="1"/>
  <c r="T987" i="1" s="1"/>
  <c r="S410" i="1"/>
  <c r="T410" i="1" s="1"/>
  <c r="S411" i="1"/>
  <c r="T411" i="1" s="1"/>
  <c r="S988" i="1"/>
  <c r="T988" i="1" s="1"/>
  <c r="S412" i="1"/>
  <c r="T412" i="1" s="1"/>
  <c r="S989" i="1"/>
  <c r="T989" i="1" s="1"/>
  <c r="S990" i="1"/>
  <c r="T990" i="1" s="1"/>
  <c r="S991" i="1"/>
  <c r="T991" i="1" s="1"/>
  <c r="S413" i="1"/>
  <c r="T413" i="1" s="1"/>
  <c r="S992" i="1"/>
  <c r="T992" i="1" s="1"/>
  <c r="S993" i="1"/>
  <c r="T993" i="1" s="1"/>
  <c r="S414" i="1"/>
  <c r="T414" i="1" s="1"/>
  <c r="S994" i="1"/>
  <c r="T994" i="1" s="1"/>
  <c r="S415" i="1"/>
  <c r="T415" i="1" s="1"/>
  <c r="S995" i="1"/>
  <c r="T995" i="1" s="1"/>
  <c r="S996" i="1"/>
  <c r="T996" i="1" s="1"/>
  <c r="S416" i="1"/>
  <c r="T416" i="1" s="1"/>
  <c r="S417" i="1"/>
  <c r="T417" i="1" s="1"/>
  <c r="S997" i="1"/>
  <c r="T997" i="1" s="1"/>
  <c r="S418" i="1"/>
  <c r="T418" i="1" s="1"/>
  <c r="S998" i="1"/>
  <c r="T998" i="1" s="1"/>
  <c r="S419" i="1"/>
  <c r="T419" i="1" s="1"/>
  <c r="S999" i="1"/>
  <c r="T999" i="1" s="1"/>
  <c r="S1000" i="1"/>
  <c r="T1000" i="1" s="1"/>
  <c r="S56" i="1"/>
  <c r="T56" i="1" s="1"/>
  <c r="S420" i="1"/>
  <c r="T420" i="1" s="1"/>
  <c r="S1001" i="1"/>
  <c r="T1001" i="1" s="1"/>
  <c r="S421" i="1"/>
  <c r="T421" i="1" s="1"/>
  <c r="S57" i="1"/>
  <c r="T57" i="1" s="1"/>
  <c r="S422" i="1"/>
  <c r="T422" i="1" s="1"/>
  <c r="S58" i="1"/>
  <c r="T58" i="1" s="1"/>
  <c r="S59" i="1"/>
  <c r="T59" i="1" s="1"/>
  <c r="I438" i="1"/>
  <c r="I60" i="1"/>
  <c r="I61" i="1"/>
  <c r="I439" i="1"/>
  <c r="I62" i="1"/>
  <c r="I440" i="1"/>
  <c r="I423" i="1"/>
  <c r="I63" i="1"/>
  <c r="I441" i="1"/>
  <c r="I64" i="1"/>
  <c r="I65" i="1"/>
  <c r="I442" i="1"/>
  <c r="I66" i="1"/>
  <c r="I67" i="1"/>
  <c r="I443" i="1"/>
  <c r="I444" i="1"/>
  <c r="I2" i="1"/>
  <c r="I68" i="1"/>
  <c r="I445" i="1"/>
  <c r="I69" i="1"/>
  <c r="I446" i="1"/>
  <c r="I447" i="1"/>
  <c r="I448" i="1"/>
  <c r="I449" i="1"/>
  <c r="I3" i="1"/>
  <c r="I70" i="1"/>
  <c r="I450" i="1"/>
  <c r="I451" i="1"/>
  <c r="I452" i="1"/>
  <c r="I453" i="1"/>
  <c r="I71" i="1"/>
  <c r="I454" i="1"/>
  <c r="I455" i="1"/>
  <c r="I456" i="1"/>
  <c r="I457" i="1"/>
  <c r="I458" i="1"/>
  <c r="I459" i="1"/>
  <c r="I72" i="1"/>
  <c r="I460" i="1"/>
  <c r="I461" i="1"/>
  <c r="I462" i="1"/>
  <c r="I463" i="1"/>
  <c r="I464" i="1"/>
  <c r="I73" i="1"/>
  <c r="I465" i="1"/>
  <c r="I466" i="1"/>
  <c r="I467" i="1"/>
  <c r="I468" i="1"/>
  <c r="I74" i="1"/>
  <c r="I75" i="1"/>
  <c r="I76" i="1"/>
  <c r="I469" i="1"/>
  <c r="I77" i="1"/>
  <c r="I470" i="1"/>
  <c r="I471" i="1"/>
  <c r="I472" i="1"/>
  <c r="I473" i="1"/>
  <c r="I474" i="1"/>
  <c r="I475" i="1"/>
  <c r="I78" i="1"/>
  <c r="I476" i="1"/>
  <c r="I79" i="1"/>
  <c r="I80" i="1"/>
  <c r="I477" i="1"/>
  <c r="I81" i="1"/>
  <c r="I478" i="1"/>
  <c r="I479" i="1"/>
  <c r="I4" i="1"/>
  <c r="I480" i="1"/>
  <c r="I481" i="1"/>
  <c r="I482" i="1"/>
  <c r="I483" i="1"/>
  <c r="I484" i="1"/>
  <c r="I485" i="1"/>
  <c r="I82" i="1"/>
  <c r="I83" i="1"/>
  <c r="I486" i="1"/>
  <c r="I84" i="1"/>
  <c r="I487" i="1"/>
  <c r="I488" i="1"/>
  <c r="I489" i="1"/>
  <c r="I85" i="1"/>
  <c r="I490" i="1"/>
  <c r="I491" i="1"/>
  <c r="I492" i="1"/>
  <c r="I86" i="1"/>
  <c r="I493" i="1"/>
  <c r="I494" i="1"/>
  <c r="I87" i="1"/>
  <c r="I88" i="1"/>
  <c r="I495" i="1"/>
  <c r="I5" i="1"/>
  <c r="I496" i="1"/>
  <c r="I497" i="1"/>
  <c r="I498" i="1"/>
  <c r="I499" i="1"/>
  <c r="I89" i="1"/>
  <c r="I500" i="1"/>
  <c r="I90" i="1"/>
  <c r="I501" i="1"/>
  <c r="I502" i="1"/>
  <c r="I91" i="1"/>
  <c r="I503" i="1"/>
  <c r="I504" i="1"/>
  <c r="I505" i="1"/>
  <c r="I506" i="1"/>
  <c r="I507" i="1"/>
  <c r="I92" i="1"/>
  <c r="I93" i="1"/>
  <c r="I508" i="1"/>
  <c r="I509" i="1"/>
  <c r="I510" i="1"/>
  <c r="I511" i="1"/>
  <c r="I94" i="1"/>
  <c r="I95" i="1"/>
  <c r="I512" i="1"/>
  <c r="I513" i="1"/>
  <c r="I514" i="1"/>
  <c r="I515" i="1"/>
  <c r="I516" i="1"/>
  <c r="I96" i="1"/>
  <c r="I97" i="1"/>
  <c r="I517" i="1"/>
  <c r="I518" i="1"/>
  <c r="I98" i="1"/>
  <c r="I99" i="1"/>
  <c r="I6" i="1"/>
  <c r="I7" i="1"/>
  <c r="I519" i="1"/>
  <c r="I520" i="1"/>
  <c r="I521" i="1"/>
  <c r="I522" i="1"/>
  <c r="I100" i="1"/>
  <c r="I101" i="1"/>
  <c r="I8" i="1"/>
  <c r="I523" i="1"/>
  <c r="I102" i="1"/>
  <c r="I103" i="1"/>
  <c r="I524" i="1"/>
  <c r="I525" i="1"/>
  <c r="I526" i="1"/>
  <c r="I527" i="1"/>
  <c r="I528" i="1"/>
  <c r="I529" i="1"/>
  <c r="I9" i="1"/>
  <c r="I530" i="1"/>
  <c r="I531" i="1"/>
  <c r="I532" i="1"/>
  <c r="I104" i="1"/>
  <c r="I105" i="1"/>
  <c r="I533" i="1"/>
  <c r="I106" i="1"/>
  <c r="I107" i="1"/>
  <c r="I108" i="1"/>
  <c r="I10" i="1"/>
  <c r="I109" i="1"/>
  <c r="I534" i="1"/>
  <c r="I535" i="1"/>
  <c r="I536" i="1"/>
  <c r="I110" i="1"/>
  <c r="I537" i="1"/>
  <c r="I538" i="1"/>
  <c r="I539" i="1"/>
  <c r="I540" i="1"/>
  <c r="I541" i="1"/>
  <c r="I542" i="1"/>
  <c r="I111" i="1"/>
  <c r="I543" i="1"/>
  <c r="I112" i="1"/>
  <c r="I113" i="1"/>
  <c r="I114" i="1"/>
  <c r="I544" i="1"/>
  <c r="I545" i="1"/>
  <c r="I115" i="1"/>
  <c r="I116" i="1"/>
  <c r="I546" i="1"/>
  <c r="I117" i="1"/>
  <c r="I547" i="1"/>
  <c r="I548" i="1"/>
  <c r="I118" i="1"/>
  <c r="I549" i="1"/>
  <c r="I119" i="1"/>
  <c r="I550" i="1"/>
  <c r="I120" i="1"/>
  <c r="I121" i="1"/>
  <c r="I551" i="1"/>
  <c r="I122" i="1"/>
  <c r="I11" i="1"/>
  <c r="I123" i="1"/>
  <c r="I124" i="1"/>
  <c r="I125" i="1"/>
  <c r="I126" i="1"/>
  <c r="I552" i="1"/>
  <c r="I553" i="1"/>
  <c r="I127" i="1"/>
  <c r="I554" i="1"/>
  <c r="I128" i="1"/>
  <c r="I129" i="1"/>
  <c r="I130" i="1"/>
  <c r="I555" i="1"/>
  <c r="I12" i="1"/>
  <c r="I556" i="1"/>
  <c r="I131" i="1"/>
  <c r="I557" i="1"/>
  <c r="I13" i="1"/>
  <c r="I558" i="1"/>
  <c r="I559" i="1"/>
  <c r="I424" i="1"/>
  <c r="I132" i="1"/>
  <c r="I133" i="1"/>
  <c r="I560" i="1"/>
  <c r="I561" i="1"/>
  <c r="I562" i="1"/>
  <c r="I134" i="1"/>
  <c r="I563" i="1"/>
  <c r="I135" i="1"/>
  <c r="I564" i="1"/>
  <c r="I565" i="1"/>
  <c r="I136" i="1"/>
  <c r="I137" i="1"/>
  <c r="I566" i="1"/>
  <c r="I138" i="1"/>
  <c r="I567" i="1"/>
  <c r="I568" i="1"/>
  <c r="I569" i="1"/>
  <c r="I570" i="1"/>
  <c r="I571" i="1"/>
  <c r="I572" i="1"/>
  <c r="I573" i="1"/>
  <c r="I14" i="1"/>
  <c r="I574" i="1"/>
  <c r="I575" i="1"/>
  <c r="I576" i="1"/>
  <c r="I139" i="1"/>
  <c r="I140" i="1"/>
  <c r="I577" i="1"/>
  <c r="I578" i="1"/>
  <c r="I141" i="1"/>
  <c r="I579" i="1"/>
  <c r="I580" i="1"/>
  <c r="I581" i="1"/>
  <c r="I582" i="1"/>
  <c r="I583" i="1"/>
  <c r="I584" i="1"/>
  <c r="I585" i="1"/>
  <c r="I586" i="1"/>
  <c r="I587" i="1"/>
  <c r="I588" i="1"/>
  <c r="I142" i="1"/>
  <c r="I143" i="1"/>
  <c r="I589" i="1"/>
  <c r="I144" i="1"/>
  <c r="I590" i="1"/>
  <c r="I591" i="1"/>
  <c r="I145" i="1"/>
  <c r="I592" i="1"/>
  <c r="I593" i="1"/>
  <c r="I594" i="1"/>
  <c r="I595" i="1"/>
  <c r="I146" i="1"/>
  <c r="I596" i="1"/>
  <c r="I597" i="1"/>
  <c r="I598" i="1"/>
  <c r="I599" i="1"/>
  <c r="I147" i="1"/>
  <c r="I600" i="1"/>
  <c r="I601" i="1"/>
  <c r="I602" i="1"/>
  <c r="I15" i="1"/>
  <c r="I425" i="1"/>
  <c r="I603" i="1"/>
  <c r="I604" i="1"/>
  <c r="I148" i="1"/>
  <c r="I605" i="1"/>
  <c r="I149" i="1"/>
  <c r="I606" i="1"/>
  <c r="I607" i="1"/>
  <c r="I608" i="1"/>
  <c r="I609" i="1"/>
  <c r="I150" i="1"/>
  <c r="I610" i="1"/>
  <c r="I151" i="1"/>
  <c r="I152" i="1"/>
  <c r="I611" i="1"/>
  <c r="I16" i="1"/>
  <c r="I612" i="1"/>
  <c r="I153" i="1"/>
  <c r="I613" i="1"/>
  <c r="I154" i="1"/>
  <c r="I614" i="1"/>
  <c r="I155" i="1"/>
  <c r="I17" i="1"/>
  <c r="I615" i="1"/>
  <c r="I156" i="1"/>
  <c r="I157" i="1"/>
  <c r="I158" i="1"/>
  <c r="I616" i="1"/>
  <c r="I159" i="1"/>
  <c r="I160" i="1"/>
  <c r="I617" i="1"/>
  <c r="I161" i="1"/>
  <c r="I162" i="1"/>
  <c r="I618" i="1"/>
  <c r="I619" i="1"/>
  <c r="I163" i="1"/>
  <c r="I620" i="1"/>
  <c r="I164" i="1"/>
  <c r="I18" i="1"/>
  <c r="I165" i="1"/>
  <c r="I621" i="1"/>
  <c r="I622" i="1"/>
  <c r="I623" i="1"/>
  <c r="I624" i="1"/>
  <c r="I166" i="1"/>
  <c r="I167" i="1"/>
  <c r="I168" i="1"/>
  <c r="I169" i="1"/>
  <c r="I19" i="1"/>
  <c r="I170" i="1"/>
  <c r="I171" i="1"/>
  <c r="I625" i="1"/>
  <c r="I172" i="1"/>
  <c r="I626" i="1"/>
  <c r="I173" i="1"/>
  <c r="I174" i="1"/>
  <c r="I175" i="1"/>
  <c r="I627" i="1"/>
  <c r="I426" i="1"/>
  <c r="I628" i="1"/>
  <c r="I629" i="1"/>
  <c r="I630" i="1"/>
  <c r="I631" i="1"/>
  <c r="I632" i="1"/>
  <c r="I633" i="1"/>
  <c r="I176" i="1"/>
  <c r="I634" i="1"/>
  <c r="I635" i="1"/>
  <c r="I20" i="1"/>
  <c r="I177" i="1"/>
  <c r="I178" i="1"/>
  <c r="I179" i="1"/>
  <c r="I180" i="1"/>
  <c r="I181" i="1"/>
  <c r="I182" i="1"/>
  <c r="I183" i="1"/>
  <c r="I636" i="1"/>
  <c r="I184" i="1"/>
  <c r="I185" i="1"/>
  <c r="I186" i="1"/>
  <c r="I637" i="1"/>
  <c r="I187" i="1"/>
  <c r="I638" i="1"/>
  <c r="I639" i="1"/>
  <c r="I427" i="1"/>
  <c r="I188" i="1"/>
  <c r="I640" i="1"/>
  <c r="I189" i="1"/>
  <c r="I641" i="1"/>
  <c r="I642" i="1"/>
  <c r="I643" i="1"/>
  <c r="I644" i="1"/>
  <c r="I645" i="1"/>
  <c r="I646" i="1"/>
  <c r="I647" i="1"/>
  <c r="I648" i="1"/>
  <c r="I190" i="1"/>
  <c r="I649" i="1"/>
  <c r="I650" i="1"/>
  <c r="I651" i="1"/>
  <c r="I191" i="1"/>
  <c r="I652" i="1"/>
  <c r="I653" i="1"/>
  <c r="I192" i="1"/>
  <c r="I193" i="1"/>
  <c r="I654" i="1"/>
  <c r="I194" i="1"/>
  <c r="I195" i="1"/>
  <c r="I196" i="1"/>
  <c r="I655" i="1"/>
  <c r="I656" i="1"/>
  <c r="I197" i="1"/>
  <c r="I657" i="1"/>
  <c r="I658" i="1"/>
  <c r="I659" i="1"/>
  <c r="I198" i="1"/>
  <c r="I199" i="1"/>
  <c r="I21" i="1"/>
  <c r="I660" i="1"/>
  <c r="I661" i="1"/>
  <c r="I200" i="1"/>
  <c r="I201" i="1"/>
  <c r="I662" i="1"/>
  <c r="I663" i="1"/>
  <c r="I664" i="1"/>
  <c r="I665" i="1"/>
  <c r="I666" i="1"/>
  <c r="I667" i="1"/>
  <c r="I202" i="1"/>
  <c r="I203" i="1"/>
  <c r="I668" i="1"/>
  <c r="I204" i="1"/>
  <c r="I205" i="1"/>
  <c r="I669" i="1"/>
  <c r="I206" i="1"/>
  <c r="I670" i="1"/>
  <c r="I671" i="1"/>
  <c r="I672" i="1"/>
  <c r="I207" i="1"/>
  <c r="I428" i="1"/>
  <c r="I673" i="1"/>
  <c r="I674" i="1"/>
  <c r="I429" i="1"/>
  <c r="I208" i="1"/>
  <c r="I209" i="1"/>
  <c r="I210" i="1"/>
  <c r="I211" i="1"/>
  <c r="I212" i="1"/>
  <c r="I675" i="1"/>
  <c r="I676" i="1"/>
  <c r="I213" i="1"/>
  <c r="I677" i="1"/>
  <c r="I214" i="1"/>
  <c r="I215" i="1"/>
  <c r="I678" i="1"/>
  <c r="I679" i="1"/>
  <c r="I680" i="1"/>
  <c r="I216" i="1"/>
  <c r="I22" i="1"/>
  <c r="I217" i="1"/>
  <c r="I681" i="1"/>
  <c r="I218" i="1"/>
  <c r="I219" i="1"/>
  <c r="I23" i="1"/>
  <c r="I682" i="1"/>
  <c r="I683" i="1"/>
  <c r="I684" i="1"/>
  <c r="I685" i="1"/>
  <c r="I686" i="1"/>
  <c r="I687" i="1"/>
  <c r="I220" i="1"/>
  <c r="I688" i="1"/>
  <c r="I24" i="1"/>
  <c r="I689" i="1"/>
  <c r="I690" i="1"/>
  <c r="I221" i="1"/>
  <c r="I25" i="1"/>
  <c r="I222" i="1"/>
  <c r="I691" i="1"/>
  <c r="I223" i="1"/>
  <c r="I692" i="1"/>
  <c r="I224" i="1"/>
  <c r="I225" i="1"/>
  <c r="I226" i="1"/>
  <c r="I693" i="1"/>
  <c r="I694" i="1"/>
  <c r="I227" i="1"/>
  <c r="I695" i="1"/>
  <c r="I228" i="1"/>
  <c r="I696" i="1"/>
  <c r="I697" i="1"/>
  <c r="I229" i="1"/>
  <c r="I698" i="1"/>
  <c r="I699" i="1"/>
  <c r="I700" i="1"/>
  <c r="I701" i="1"/>
  <c r="I702" i="1"/>
  <c r="I230" i="1"/>
  <c r="I703" i="1"/>
  <c r="I704" i="1"/>
  <c r="I705" i="1"/>
  <c r="I231" i="1"/>
  <c r="I706" i="1"/>
  <c r="I707" i="1"/>
  <c r="I708" i="1"/>
  <c r="I232" i="1"/>
  <c r="I233" i="1"/>
  <c r="I709" i="1"/>
  <c r="I710" i="1"/>
  <c r="I711" i="1"/>
  <c r="I234" i="1"/>
  <c r="I235" i="1"/>
  <c r="I236" i="1"/>
  <c r="I712" i="1"/>
  <c r="I237" i="1"/>
  <c r="I238" i="1"/>
  <c r="I713" i="1"/>
  <c r="I714" i="1"/>
  <c r="I715" i="1"/>
  <c r="I716" i="1"/>
  <c r="I717" i="1"/>
  <c r="I26" i="1"/>
  <c r="I718" i="1"/>
  <c r="I719" i="1"/>
  <c r="I720" i="1"/>
  <c r="I239" i="1"/>
  <c r="I240" i="1"/>
  <c r="I241" i="1"/>
  <c r="I242" i="1"/>
  <c r="I243" i="1"/>
  <c r="I244" i="1"/>
  <c r="I721" i="1"/>
  <c r="I722" i="1"/>
  <c r="I245" i="1"/>
  <c r="I246" i="1"/>
  <c r="I723" i="1"/>
  <c r="I247" i="1"/>
  <c r="I724" i="1"/>
  <c r="I248" i="1"/>
  <c r="I725" i="1"/>
  <c r="I249" i="1"/>
  <c r="I726" i="1"/>
  <c r="I27" i="1"/>
  <c r="I28" i="1"/>
  <c r="I250" i="1"/>
  <c r="I251" i="1"/>
  <c r="I727" i="1"/>
  <c r="I252" i="1"/>
  <c r="I728" i="1"/>
  <c r="I729" i="1"/>
  <c r="I730" i="1"/>
  <c r="I253" i="1"/>
  <c r="I731" i="1"/>
  <c r="I254" i="1"/>
  <c r="I255" i="1"/>
  <c r="I732" i="1"/>
  <c r="I256" i="1"/>
  <c r="I257" i="1"/>
  <c r="I258" i="1"/>
  <c r="I259" i="1"/>
  <c r="I430" i="1"/>
  <c r="I733" i="1"/>
  <c r="I734" i="1"/>
  <c r="I260" i="1"/>
  <c r="I735" i="1"/>
  <c r="I736" i="1"/>
  <c r="I737" i="1"/>
  <c r="I261" i="1"/>
  <c r="I262" i="1"/>
  <c r="I738" i="1"/>
  <c r="I263" i="1"/>
  <c r="I264" i="1"/>
  <c r="I265" i="1"/>
  <c r="I739" i="1"/>
  <c r="I266" i="1"/>
  <c r="I740" i="1"/>
  <c r="I741" i="1"/>
  <c r="I742" i="1"/>
  <c r="I743" i="1"/>
  <c r="I29" i="1"/>
  <c r="I267" i="1"/>
  <c r="I268" i="1"/>
  <c r="I269" i="1"/>
  <c r="I744" i="1"/>
  <c r="I745" i="1"/>
  <c r="I746" i="1"/>
  <c r="I747" i="1"/>
  <c r="I748" i="1"/>
  <c r="I749" i="1"/>
  <c r="I750" i="1"/>
  <c r="I751" i="1"/>
  <c r="I270" i="1"/>
  <c r="I752" i="1"/>
  <c r="I271" i="1"/>
  <c r="I753" i="1"/>
  <c r="I272" i="1"/>
  <c r="I754" i="1"/>
  <c r="I755" i="1"/>
  <c r="I756" i="1"/>
  <c r="I757" i="1"/>
  <c r="I273" i="1"/>
  <c r="I30" i="1"/>
  <c r="I758" i="1"/>
  <c r="I759" i="1"/>
  <c r="I274" i="1"/>
  <c r="I275" i="1"/>
  <c r="I31" i="1"/>
  <c r="I276" i="1"/>
  <c r="I760" i="1"/>
  <c r="I761" i="1"/>
  <c r="I277" i="1"/>
  <c r="I278" i="1"/>
  <c r="I762" i="1"/>
  <c r="I763" i="1"/>
  <c r="I764" i="1"/>
  <c r="I765" i="1"/>
  <c r="I279" i="1"/>
  <c r="I280" i="1"/>
  <c r="I281" i="1"/>
  <c r="I282" i="1"/>
  <c r="I766" i="1"/>
  <c r="I283" i="1"/>
  <c r="I767" i="1"/>
  <c r="I284" i="1"/>
  <c r="I768" i="1"/>
  <c r="I285" i="1"/>
  <c r="I769" i="1"/>
  <c r="I770" i="1"/>
  <c r="I286" i="1"/>
  <c r="I287" i="1"/>
  <c r="I771" i="1"/>
  <c r="I772" i="1"/>
  <c r="I773" i="1"/>
  <c r="I774" i="1"/>
  <c r="I775" i="1"/>
  <c r="I776" i="1"/>
  <c r="I777" i="1"/>
  <c r="I778" i="1"/>
  <c r="I779" i="1"/>
  <c r="I780" i="1"/>
  <c r="I32" i="1"/>
  <c r="I781" i="1"/>
  <c r="I782" i="1"/>
  <c r="I783" i="1"/>
  <c r="I784" i="1"/>
  <c r="I785" i="1"/>
  <c r="I786" i="1"/>
  <c r="I288" i="1"/>
  <c r="I289" i="1"/>
  <c r="I787" i="1"/>
  <c r="I788" i="1"/>
  <c r="I290" i="1"/>
  <c r="I789" i="1"/>
  <c r="I790" i="1"/>
  <c r="I291" i="1"/>
  <c r="I791" i="1"/>
  <c r="I792" i="1"/>
  <c r="I793" i="1"/>
  <c r="I292" i="1"/>
  <c r="I33" i="1"/>
  <c r="I794" i="1"/>
  <c r="I431" i="1"/>
  <c r="I293" i="1"/>
  <c r="I34" i="1"/>
  <c r="I795" i="1"/>
  <c r="I294" i="1"/>
  <c r="I295" i="1"/>
  <c r="I296" i="1"/>
  <c r="I432" i="1"/>
  <c r="I297" i="1"/>
  <c r="I796" i="1"/>
  <c r="I797" i="1"/>
  <c r="I798" i="1"/>
  <c r="I298" i="1"/>
  <c r="I299" i="1"/>
  <c r="I300" i="1"/>
  <c r="I301" i="1"/>
  <c r="I35" i="1"/>
  <c r="I302" i="1"/>
  <c r="I303" i="1"/>
  <c r="I304" i="1"/>
  <c r="I799" i="1"/>
  <c r="I800" i="1"/>
  <c r="I801" i="1"/>
  <c r="I802" i="1"/>
  <c r="I305" i="1"/>
  <c r="I306" i="1"/>
  <c r="I36" i="1"/>
  <c r="I307" i="1"/>
  <c r="I308" i="1"/>
  <c r="I309" i="1"/>
  <c r="I310" i="1"/>
  <c r="I311" i="1"/>
  <c r="I312" i="1"/>
  <c r="I803" i="1"/>
  <c r="I37" i="1"/>
  <c r="I804" i="1"/>
  <c r="I313" i="1"/>
  <c r="I805" i="1"/>
  <c r="I806" i="1"/>
  <c r="I807" i="1"/>
  <c r="I314" i="1"/>
  <c r="I315" i="1"/>
  <c r="I38" i="1"/>
  <c r="I808" i="1"/>
  <c r="I809" i="1"/>
  <c r="I316" i="1"/>
  <c r="I39" i="1"/>
  <c r="I810" i="1"/>
  <c r="I317" i="1"/>
  <c r="I318" i="1"/>
  <c r="I811" i="1"/>
  <c r="I812" i="1"/>
  <c r="I813" i="1"/>
  <c r="I319" i="1"/>
  <c r="I814" i="1"/>
  <c r="I815" i="1"/>
  <c r="I816" i="1"/>
  <c r="I817" i="1"/>
  <c r="I818" i="1"/>
  <c r="I819" i="1"/>
  <c r="I320" i="1"/>
  <c r="I321" i="1"/>
  <c r="I322" i="1"/>
  <c r="I820" i="1"/>
  <c r="I323" i="1"/>
  <c r="I821" i="1"/>
  <c r="I822" i="1"/>
  <c r="I324" i="1"/>
  <c r="I325" i="1"/>
  <c r="I823" i="1"/>
  <c r="I326" i="1"/>
  <c r="I824" i="1"/>
  <c r="I825" i="1"/>
  <c r="I327" i="1"/>
  <c r="I826" i="1"/>
  <c r="I827" i="1"/>
  <c r="I828" i="1"/>
  <c r="I829" i="1"/>
  <c r="I830" i="1"/>
  <c r="I328" i="1"/>
  <c r="I831" i="1"/>
  <c r="I832" i="1"/>
  <c r="I833" i="1"/>
  <c r="I329" i="1"/>
  <c r="I834" i="1"/>
  <c r="I835" i="1"/>
  <c r="I836" i="1"/>
  <c r="I837" i="1"/>
  <c r="I40" i="1"/>
  <c r="I41" i="1"/>
  <c r="I838" i="1"/>
  <c r="I839" i="1"/>
  <c r="I840" i="1"/>
  <c r="I330" i="1"/>
  <c r="I42" i="1"/>
  <c r="I841" i="1"/>
  <c r="I331" i="1"/>
  <c r="I842" i="1"/>
  <c r="I843" i="1"/>
  <c r="I43" i="1"/>
  <c r="I332" i="1"/>
  <c r="I844" i="1"/>
  <c r="I845" i="1"/>
  <c r="I846" i="1"/>
  <c r="I44" i="1"/>
  <c r="I847" i="1"/>
  <c r="I333" i="1"/>
  <c r="I334" i="1"/>
  <c r="I335" i="1"/>
  <c r="I848" i="1"/>
  <c r="I849" i="1"/>
  <c r="I336" i="1"/>
  <c r="I850" i="1"/>
  <c r="I337" i="1"/>
  <c r="I851" i="1"/>
  <c r="I852" i="1"/>
  <c r="I45" i="1"/>
  <c r="I853" i="1"/>
  <c r="I338" i="1"/>
  <c r="I854" i="1"/>
  <c r="I46" i="1"/>
  <c r="I855" i="1"/>
  <c r="I856" i="1"/>
  <c r="I857" i="1"/>
  <c r="I858" i="1"/>
  <c r="I859" i="1"/>
  <c r="I860" i="1"/>
  <c r="I339" i="1"/>
  <c r="I340" i="1"/>
  <c r="I861" i="1"/>
  <c r="I862" i="1"/>
  <c r="I863" i="1"/>
  <c r="I864" i="1"/>
  <c r="I865" i="1"/>
  <c r="I341" i="1"/>
  <c r="I342" i="1"/>
  <c r="I866" i="1"/>
  <c r="I343" i="1"/>
  <c r="I867" i="1"/>
  <c r="I47" i="1"/>
  <c r="I868" i="1"/>
  <c r="I869" i="1"/>
  <c r="I870" i="1"/>
  <c r="I344" i="1"/>
  <c r="I345" i="1"/>
  <c r="I346" i="1"/>
  <c r="I871" i="1"/>
  <c r="I347" i="1"/>
  <c r="I872" i="1"/>
  <c r="I48" i="1"/>
  <c r="I873" i="1"/>
  <c r="I874" i="1"/>
  <c r="I875" i="1"/>
  <c r="I876" i="1"/>
  <c r="I877" i="1"/>
  <c r="I348" i="1"/>
  <c r="I433" i="1"/>
  <c r="I349" i="1"/>
  <c r="I49" i="1"/>
  <c r="I350" i="1"/>
  <c r="I351" i="1"/>
  <c r="I878" i="1"/>
  <c r="I879" i="1"/>
  <c r="I352" i="1"/>
  <c r="I353" i="1"/>
  <c r="I880" i="1"/>
  <c r="I881" i="1"/>
  <c r="I354" i="1"/>
  <c r="I355" i="1"/>
  <c r="I882" i="1"/>
  <c r="I883" i="1"/>
  <c r="I884" i="1"/>
  <c r="I885" i="1"/>
  <c r="I356" i="1"/>
  <c r="I886" i="1"/>
  <c r="I887" i="1"/>
  <c r="I357" i="1"/>
  <c r="I358" i="1"/>
  <c r="I888" i="1"/>
  <c r="I359" i="1"/>
  <c r="I889" i="1"/>
  <c r="I890" i="1"/>
  <c r="I360" i="1"/>
  <c r="I891" i="1"/>
  <c r="I892" i="1"/>
  <c r="I893" i="1"/>
  <c r="I894" i="1"/>
  <c r="I361" i="1"/>
  <c r="I895" i="1"/>
  <c r="I896" i="1"/>
  <c r="I897" i="1"/>
  <c r="I898" i="1"/>
  <c r="I899" i="1"/>
  <c r="I900" i="1"/>
  <c r="I901" i="1"/>
  <c r="I902" i="1"/>
  <c r="I362" i="1"/>
  <c r="I363" i="1"/>
  <c r="I364" i="1"/>
  <c r="I903" i="1"/>
  <c r="I904" i="1"/>
  <c r="I905" i="1"/>
  <c r="I906" i="1"/>
  <c r="I365" i="1"/>
  <c r="I366" i="1"/>
  <c r="I907" i="1"/>
  <c r="I908" i="1"/>
  <c r="I909" i="1"/>
  <c r="I910" i="1"/>
  <c r="I911" i="1"/>
  <c r="I912" i="1"/>
  <c r="I367" i="1"/>
  <c r="I50" i="1"/>
  <c r="I913" i="1"/>
  <c r="I914" i="1"/>
  <c r="I915" i="1"/>
  <c r="I916" i="1"/>
  <c r="I917" i="1"/>
  <c r="I368" i="1"/>
  <c r="I918" i="1"/>
  <c r="I369" i="1"/>
  <c r="I919" i="1"/>
  <c r="I920" i="1"/>
  <c r="I921" i="1"/>
  <c r="I922" i="1"/>
  <c r="I923" i="1"/>
  <c r="I370" i="1"/>
  <c r="I371" i="1"/>
  <c r="I924" i="1"/>
  <c r="I925" i="1"/>
  <c r="I926" i="1"/>
  <c r="I927" i="1"/>
  <c r="I928" i="1"/>
  <c r="I929" i="1"/>
  <c r="I51" i="1"/>
  <c r="I930" i="1"/>
  <c r="I931" i="1"/>
  <c r="I372" i="1"/>
  <c r="I373" i="1"/>
  <c r="I932" i="1"/>
  <c r="I933" i="1"/>
  <c r="I934" i="1"/>
  <c r="I935" i="1"/>
  <c r="I374" i="1"/>
  <c r="I375" i="1"/>
  <c r="I376" i="1"/>
  <c r="I377" i="1"/>
  <c r="I936" i="1"/>
  <c r="I937" i="1"/>
  <c r="I378" i="1"/>
  <c r="I938" i="1"/>
  <c r="I939" i="1"/>
  <c r="I379" i="1"/>
  <c r="I940" i="1"/>
  <c r="I380" i="1"/>
  <c r="I381" i="1"/>
  <c r="I941" i="1"/>
  <c r="I942" i="1"/>
  <c r="I943" i="1"/>
  <c r="I944" i="1"/>
  <c r="I945" i="1"/>
  <c r="I946" i="1"/>
  <c r="I947" i="1"/>
  <c r="I382" i="1"/>
  <c r="I948" i="1"/>
  <c r="I383" i="1"/>
  <c r="I384" i="1"/>
  <c r="I949" i="1"/>
  <c r="I385" i="1"/>
  <c r="I950" i="1"/>
  <c r="I951" i="1"/>
  <c r="I434" i="1"/>
  <c r="I386" i="1"/>
  <c r="I952" i="1"/>
  <c r="I953" i="1"/>
  <c r="I387" i="1"/>
  <c r="I954" i="1"/>
  <c r="I955" i="1"/>
  <c r="I52" i="1"/>
  <c r="I956" i="1"/>
  <c r="I957" i="1"/>
  <c r="I388" i="1"/>
  <c r="I389" i="1"/>
  <c r="I958" i="1"/>
  <c r="I390" i="1"/>
  <c r="I435" i="1"/>
  <c r="I959" i="1"/>
  <c r="I391" i="1"/>
  <c r="I960" i="1"/>
  <c r="I392" i="1"/>
  <c r="I961" i="1"/>
  <c r="I962" i="1"/>
  <c r="I963" i="1"/>
  <c r="I964" i="1"/>
  <c r="I393" i="1"/>
  <c r="I394" i="1"/>
  <c r="I965" i="1"/>
  <c r="I966" i="1"/>
  <c r="I967" i="1"/>
  <c r="I395" i="1"/>
  <c r="I968" i="1"/>
  <c r="I969" i="1"/>
  <c r="I970" i="1"/>
  <c r="I971" i="1"/>
  <c r="I396" i="1"/>
  <c r="I53" i="1"/>
  <c r="I972" i="1"/>
  <c r="I397" i="1"/>
  <c r="I436" i="1"/>
  <c r="I398" i="1"/>
  <c r="I399" i="1"/>
  <c r="I973" i="1"/>
  <c r="I400" i="1"/>
  <c r="I401" i="1"/>
  <c r="I402" i="1"/>
  <c r="I403" i="1"/>
  <c r="I54" i="1"/>
  <c r="I974" i="1"/>
  <c r="I404" i="1"/>
  <c r="I975" i="1"/>
  <c r="I55" i="1"/>
  <c r="I405" i="1"/>
  <c r="I976" i="1"/>
  <c r="I977" i="1"/>
  <c r="I406" i="1"/>
  <c r="I978" i="1"/>
  <c r="I979" i="1"/>
  <c r="I407" i="1"/>
  <c r="I408" i="1"/>
  <c r="I980" i="1"/>
  <c r="I981" i="1"/>
  <c r="I409" i="1"/>
  <c r="I982" i="1"/>
  <c r="I983" i="1"/>
  <c r="I984" i="1"/>
  <c r="I985" i="1"/>
  <c r="I986" i="1"/>
  <c r="I987" i="1"/>
  <c r="I410" i="1"/>
  <c r="I411" i="1"/>
  <c r="I988" i="1"/>
  <c r="I412" i="1"/>
  <c r="I989" i="1"/>
  <c r="I990" i="1"/>
  <c r="I991" i="1"/>
  <c r="I413" i="1"/>
  <c r="I992" i="1"/>
  <c r="I993" i="1"/>
  <c r="I414" i="1"/>
  <c r="I994" i="1"/>
  <c r="I415" i="1"/>
  <c r="I995" i="1"/>
  <c r="I996" i="1"/>
  <c r="I416" i="1"/>
  <c r="I417" i="1"/>
  <c r="I997" i="1"/>
  <c r="I418" i="1"/>
  <c r="I998" i="1"/>
  <c r="I419" i="1"/>
  <c r="I999" i="1"/>
  <c r="I1000" i="1"/>
  <c r="I56" i="1"/>
  <c r="I420" i="1"/>
  <c r="I1001" i="1"/>
  <c r="I421" i="1"/>
  <c r="I57" i="1"/>
  <c r="I422" i="1"/>
  <c r="I58" i="1"/>
  <c r="I437" i="1"/>
  <c r="I59" i="1"/>
  <c r="F437" i="1"/>
  <c r="F438" i="1"/>
  <c r="F60" i="1"/>
  <c r="F61" i="1"/>
  <c r="F439" i="1"/>
  <c r="F62" i="1"/>
  <c r="F440" i="1"/>
  <c r="F423" i="1"/>
  <c r="F63" i="1"/>
  <c r="F441" i="1"/>
  <c r="F64" i="1"/>
  <c r="F65" i="1"/>
  <c r="F442" i="1"/>
  <c r="F66" i="1"/>
  <c r="F67" i="1"/>
  <c r="F443" i="1"/>
  <c r="F444" i="1"/>
  <c r="F2" i="1"/>
  <c r="F68" i="1"/>
  <c r="F445" i="1"/>
  <c r="F69" i="1"/>
  <c r="F446" i="1"/>
  <c r="F447" i="1"/>
  <c r="F448" i="1"/>
  <c r="F449" i="1"/>
  <c r="F3" i="1"/>
  <c r="F70" i="1"/>
  <c r="F450" i="1"/>
  <c r="F451" i="1"/>
  <c r="F452" i="1"/>
  <c r="F453" i="1"/>
  <c r="F71" i="1"/>
  <c r="F454" i="1"/>
  <c r="F455" i="1"/>
  <c r="F456" i="1"/>
  <c r="F457" i="1"/>
  <c r="F458" i="1"/>
  <c r="F459" i="1"/>
  <c r="F72" i="1"/>
  <c r="F460" i="1"/>
  <c r="F461" i="1"/>
  <c r="F462" i="1"/>
  <c r="F463" i="1"/>
  <c r="F464" i="1"/>
  <c r="F73" i="1"/>
  <c r="F465" i="1"/>
  <c r="F466" i="1"/>
  <c r="F467" i="1"/>
  <c r="F468" i="1"/>
  <c r="F74" i="1"/>
  <c r="F75" i="1"/>
  <c r="F76" i="1"/>
  <c r="F469" i="1"/>
  <c r="F77" i="1"/>
  <c r="F470" i="1"/>
  <c r="F471" i="1"/>
  <c r="F472" i="1"/>
  <c r="F473" i="1"/>
  <c r="F474" i="1"/>
  <c r="F475" i="1"/>
  <c r="F78" i="1"/>
  <c r="F476" i="1"/>
  <c r="F79" i="1"/>
  <c r="F80" i="1"/>
  <c r="F477" i="1"/>
  <c r="F81" i="1"/>
  <c r="F478" i="1"/>
  <c r="F479" i="1"/>
  <c r="F4" i="1"/>
  <c r="F480" i="1"/>
  <c r="F481" i="1"/>
  <c r="F482" i="1"/>
  <c r="F483" i="1"/>
  <c r="F484" i="1"/>
  <c r="F485" i="1"/>
  <c r="F82" i="1"/>
  <c r="F83" i="1"/>
  <c r="F486" i="1"/>
  <c r="F84" i="1"/>
  <c r="F487" i="1"/>
  <c r="F488" i="1"/>
  <c r="F489" i="1"/>
  <c r="F85" i="1"/>
  <c r="F490" i="1"/>
  <c r="F491" i="1"/>
  <c r="F492" i="1"/>
  <c r="F86" i="1"/>
  <c r="F493" i="1"/>
  <c r="F494" i="1"/>
  <c r="F87" i="1"/>
  <c r="F88" i="1"/>
  <c r="F495" i="1"/>
  <c r="F5" i="1"/>
  <c r="F496" i="1"/>
  <c r="F497" i="1"/>
  <c r="F498" i="1"/>
  <c r="F499" i="1"/>
  <c r="F89" i="1"/>
  <c r="F500" i="1"/>
  <c r="F90" i="1"/>
  <c r="F501" i="1"/>
  <c r="F502" i="1"/>
  <c r="F91" i="1"/>
  <c r="F503" i="1"/>
  <c r="F504" i="1"/>
  <c r="F505" i="1"/>
  <c r="F506" i="1"/>
  <c r="F507" i="1"/>
  <c r="F92" i="1"/>
  <c r="F93" i="1"/>
  <c r="F508" i="1"/>
  <c r="F509" i="1"/>
  <c r="F510" i="1"/>
  <c r="F511" i="1"/>
  <c r="F94" i="1"/>
  <c r="F95" i="1"/>
  <c r="F512" i="1"/>
  <c r="F513" i="1"/>
  <c r="F514" i="1"/>
  <c r="F515" i="1"/>
  <c r="F516" i="1"/>
  <c r="F96" i="1"/>
  <c r="F97" i="1"/>
  <c r="F517" i="1"/>
  <c r="F518" i="1"/>
  <c r="F98" i="1"/>
  <c r="F99" i="1"/>
  <c r="F6" i="1"/>
  <c r="F7" i="1"/>
  <c r="F519" i="1"/>
  <c r="F520" i="1"/>
  <c r="F521" i="1"/>
  <c r="F522" i="1"/>
  <c r="F100" i="1"/>
  <c r="F101" i="1"/>
  <c r="F8" i="1"/>
  <c r="F523" i="1"/>
  <c r="F102" i="1"/>
  <c r="F103" i="1"/>
  <c r="F524" i="1"/>
  <c r="F525" i="1"/>
  <c r="F526" i="1"/>
  <c r="F527" i="1"/>
  <c r="F528" i="1"/>
  <c r="F529" i="1"/>
  <c r="F9" i="1"/>
  <c r="F530" i="1"/>
  <c r="F531" i="1"/>
  <c r="F532" i="1"/>
  <c r="F104" i="1"/>
  <c r="F105" i="1"/>
  <c r="F533" i="1"/>
  <c r="F106" i="1"/>
  <c r="F107" i="1"/>
  <c r="F108" i="1"/>
  <c r="F10" i="1"/>
  <c r="F109" i="1"/>
  <c r="F534" i="1"/>
  <c r="F535" i="1"/>
  <c r="F536" i="1"/>
  <c r="F110" i="1"/>
  <c r="F537" i="1"/>
  <c r="F538" i="1"/>
  <c r="F539" i="1"/>
  <c r="F540" i="1"/>
  <c r="F541" i="1"/>
  <c r="F542" i="1"/>
  <c r="F111" i="1"/>
  <c r="F543" i="1"/>
  <c r="F112" i="1"/>
  <c r="F113" i="1"/>
  <c r="F114" i="1"/>
  <c r="F544" i="1"/>
  <c r="F545" i="1"/>
  <c r="F115" i="1"/>
  <c r="F116" i="1"/>
  <c r="F546" i="1"/>
  <c r="F117" i="1"/>
  <c r="F547" i="1"/>
  <c r="F548" i="1"/>
  <c r="F118" i="1"/>
  <c r="F549" i="1"/>
  <c r="F119" i="1"/>
  <c r="F550" i="1"/>
  <c r="F120" i="1"/>
  <c r="F121" i="1"/>
  <c r="F551" i="1"/>
  <c r="F122" i="1"/>
  <c r="F11" i="1"/>
  <c r="F123" i="1"/>
  <c r="F124" i="1"/>
  <c r="F125" i="1"/>
  <c r="F126" i="1"/>
  <c r="F552" i="1"/>
  <c r="F553" i="1"/>
  <c r="F127" i="1"/>
  <c r="F554" i="1"/>
  <c r="F128" i="1"/>
  <c r="F129" i="1"/>
  <c r="F130" i="1"/>
  <c r="F555" i="1"/>
  <c r="F12" i="1"/>
  <c r="F556" i="1"/>
  <c r="F131" i="1"/>
  <c r="F557" i="1"/>
  <c r="F13" i="1"/>
  <c r="F558" i="1"/>
  <c r="F559" i="1"/>
  <c r="F424" i="1"/>
  <c r="F132" i="1"/>
  <c r="F133" i="1"/>
  <c r="F560" i="1"/>
  <c r="F561" i="1"/>
  <c r="F562" i="1"/>
  <c r="F134" i="1"/>
  <c r="F563" i="1"/>
  <c r="F135" i="1"/>
  <c r="F564" i="1"/>
  <c r="F565" i="1"/>
  <c r="F136" i="1"/>
  <c r="F137" i="1"/>
  <c r="F566" i="1"/>
  <c r="F138" i="1"/>
  <c r="F567" i="1"/>
  <c r="F568" i="1"/>
  <c r="F569" i="1"/>
  <c r="F570" i="1"/>
  <c r="F571" i="1"/>
  <c r="F572" i="1"/>
  <c r="F573" i="1"/>
  <c r="F14" i="1"/>
  <c r="F574" i="1"/>
  <c r="F575" i="1"/>
  <c r="F576" i="1"/>
  <c r="F139" i="1"/>
  <c r="F140" i="1"/>
  <c r="F577" i="1"/>
  <c r="F578" i="1"/>
  <c r="F141" i="1"/>
  <c r="F579" i="1"/>
  <c r="F580" i="1"/>
  <c r="F581" i="1"/>
  <c r="F582" i="1"/>
  <c r="F583" i="1"/>
  <c r="F584" i="1"/>
  <c r="F585" i="1"/>
  <c r="F586" i="1"/>
  <c r="F587" i="1"/>
  <c r="F588" i="1"/>
  <c r="F142" i="1"/>
  <c r="F143" i="1"/>
  <c r="F589" i="1"/>
  <c r="F144" i="1"/>
  <c r="F590" i="1"/>
  <c r="F591" i="1"/>
  <c r="F145" i="1"/>
  <c r="F592" i="1"/>
  <c r="F593" i="1"/>
  <c r="F594" i="1"/>
  <c r="F595" i="1"/>
  <c r="F146" i="1"/>
  <c r="F596" i="1"/>
  <c r="F597" i="1"/>
  <c r="F598" i="1"/>
  <c r="F599" i="1"/>
  <c r="F147" i="1"/>
  <c r="F600" i="1"/>
  <c r="F601" i="1"/>
  <c r="F602" i="1"/>
  <c r="F15" i="1"/>
  <c r="F425" i="1"/>
  <c r="F603" i="1"/>
  <c r="F604" i="1"/>
  <c r="F148" i="1"/>
  <c r="F605" i="1"/>
  <c r="F149" i="1"/>
  <c r="F606" i="1"/>
  <c r="F607" i="1"/>
  <c r="F608" i="1"/>
  <c r="F609" i="1"/>
  <c r="F150" i="1"/>
  <c r="F610" i="1"/>
  <c r="F151" i="1"/>
  <c r="F152" i="1"/>
  <c r="F611" i="1"/>
  <c r="F16" i="1"/>
  <c r="F612" i="1"/>
  <c r="F153" i="1"/>
  <c r="F613" i="1"/>
  <c r="F154" i="1"/>
  <c r="F614" i="1"/>
  <c r="F155" i="1"/>
  <c r="F17" i="1"/>
  <c r="F615" i="1"/>
  <c r="F156" i="1"/>
  <c r="F157" i="1"/>
  <c r="F158" i="1"/>
  <c r="F616" i="1"/>
  <c r="F159" i="1"/>
  <c r="F160" i="1"/>
  <c r="F617" i="1"/>
  <c r="F161" i="1"/>
  <c r="F162" i="1"/>
  <c r="F618" i="1"/>
  <c r="F619" i="1"/>
  <c r="F163" i="1"/>
  <c r="F620" i="1"/>
  <c r="F164" i="1"/>
  <c r="F18" i="1"/>
  <c r="F165" i="1"/>
  <c r="F621" i="1"/>
  <c r="F622" i="1"/>
  <c r="F623" i="1"/>
  <c r="F624" i="1"/>
  <c r="F166" i="1"/>
  <c r="F167" i="1"/>
  <c r="F168" i="1"/>
  <c r="F169" i="1"/>
  <c r="F19" i="1"/>
  <c r="F170" i="1"/>
  <c r="F171" i="1"/>
  <c r="F625" i="1"/>
  <c r="F172" i="1"/>
  <c r="F626" i="1"/>
  <c r="F173" i="1"/>
  <c r="F174" i="1"/>
  <c r="F175" i="1"/>
  <c r="F627" i="1"/>
  <c r="F426" i="1"/>
  <c r="F628" i="1"/>
  <c r="F629" i="1"/>
  <c r="F630" i="1"/>
  <c r="F631" i="1"/>
  <c r="F632" i="1"/>
  <c r="F633" i="1"/>
  <c r="F176" i="1"/>
  <c r="F634" i="1"/>
  <c r="F635" i="1"/>
  <c r="F20" i="1"/>
  <c r="F177" i="1"/>
  <c r="F178" i="1"/>
  <c r="F179" i="1"/>
  <c r="F180" i="1"/>
  <c r="F181" i="1"/>
  <c r="F182" i="1"/>
  <c r="F183" i="1"/>
  <c r="F636" i="1"/>
  <c r="F184" i="1"/>
  <c r="F185" i="1"/>
  <c r="F186" i="1"/>
  <c r="F637" i="1"/>
  <c r="F187" i="1"/>
  <c r="F638" i="1"/>
  <c r="F639" i="1"/>
  <c r="F427" i="1"/>
  <c r="F188" i="1"/>
  <c r="F640" i="1"/>
  <c r="F189" i="1"/>
  <c r="F641" i="1"/>
  <c r="F642" i="1"/>
  <c r="F643" i="1"/>
  <c r="F644" i="1"/>
  <c r="F645" i="1"/>
  <c r="F646" i="1"/>
  <c r="F647" i="1"/>
  <c r="F648" i="1"/>
  <c r="F190" i="1"/>
  <c r="F649" i="1"/>
  <c r="F650" i="1"/>
  <c r="F651" i="1"/>
  <c r="F191" i="1"/>
  <c r="F652" i="1"/>
  <c r="F653" i="1"/>
  <c r="F192" i="1"/>
  <c r="F193" i="1"/>
  <c r="F654" i="1"/>
  <c r="F194" i="1"/>
  <c r="F195" i="1"/>
  <c r="F196" i="1"/>
  <c r="F655" i="1"/>
  <c r="F656" i="1"/>
  <c r="F197" i="1"/>
  <c r="F657" i="1"/>
  <c r="F658" i="1"/>
  <c r="F659" i="1"/>
  <c r="F198" i="1"/>
  <c r="F199" i="1"/>
  <c r="F21" i="1"/>
  <c r="F660" i="1"/>
  <c r="F661" i="1"/>
  <c r="F200" i="1"/>
  <c r="F201" i="1"/>
  <c r="F662" i="1"/>
  <c r="F663" i="1"/>
  <c r="F664" i="1"/>
  <c r="F665" i="1"/>
  <c r="F666" i="1"/>
  <c r="F667" i="1"/>
  <c r="F202" i="1"/>
  <c r="F203" i="1"/>
  <c r="F668" i="1"/>
  <c r="F204" i="1"/>
  <c r="F205" i="1"/>
  <c r="F669" i="1"/>
  <c r="F206" i="1"/>
  <c r="F670" i="1"/>
  <c r="F671" i="1"/>
  <c r="F672" i="1"/>
  <c r="F207" i="1"/>
  <c r="F428" i="1"/>
  <c r="F673" i="1"/>
  <c r="F674" i="1"/>
  <c r="F429" i="1"/>
  <c r="F208" i="1"/>
  <c r="F209" i="1"/>
  <c r="F210" i="1"/>
  <c r="F211" i="1"/>
  <c r="F212" i="1"/>
  <c r="F675" i="1"/>
  <c r="F676" i="1"/>
  <c r="F213" i="1"/>
  <c r="F677" i="1"/>
  <c r="F214" i="1"/>
  <c r="F215" i="1"/>
  <c r="F678" i="1"/>
  <c r="F679" i="1"/>
  <c r="F680" i="1"/>
  <c r="F216" i="1"/>
  <c r="F22" i="1"/>
  <c r="F217" i="1"/>
  <c r="F681" i="1"/>
  <c r="F218" i="1"/>
  <c r="F219" i="1"/>
  <c r="F23" i="1"/>
  <c r="F682" i="1"/>
  <c r="F683" i="1"/>
  <c r="F684" i="1"/>
  <c r="F685" i="1"/>
  <c r="F686" i="1"/>
  <c r="F687" i="1"/>
  <c r="F220" i="1"/>
  <c r="F688" i="1"/>
  <c r="F24" i="1"/>
  <c r="F689" i="1"/>
  <c r="F690" i="1"/>
  <c r="F221" i="1"/>
  <c r="F25" i="1"/>
  <c r="F222" i="1"/>
  <c r="F691" i="1"/>
  <c r="F223" i="1"/>
  <c r="F692" i="1"/>
  <c r="F224" i="1"/>
  <c r="F225" i="1"/>
  <c r="F226" i="1"/>
  <c r="F693" i="1"/>
  <c r="F694" i="1"/>
  <c r="F227" i="1"/>
  <c r="F695" i="1"/>
  <c r="F228" i="1"/>
  <c r="F696" i="1"/>
  <c r="F697" i="1"/>
  <c r="F229" i="1"/>
  <c r="F698" i="1"/>
  <c r="F699" i="1"/>
  <c r="F700" i="1"/>
  <c r="F701" i="1"/>
  <c r="F702" i="1"/>
  <c r="F230" i="1"/>
  <c r="F703" i="1"/>
  <c r="F704" i="1"/>
  <c r="F705" i="1"/>
  <c r="F231" i="1"/>
  <c r="F706" i="1"/>
  <c r="F707" i="1"/>
  <c r="F708" i="1"/>
  <c r="F232" i="1"/>
  <c r="F233" i="1"/>
  <c r="F709" i="1"/>
  <c r="F710" i="1"/>
  <c r="F711" i="1"/>
  <c r="F234" i="1"/>
  <c r="F235" i="1"/>
  <c r="F236" i="1"/>
  <c r="F712" i="1"/>
  <c r="F237" i="1"/>
  <c r="F238" i="1"/>
  <c r="F713" i="1"/>
  <c r="F714" i="1"/>
  <c r="F715" i="1"/>
  <c r="F716" i="1"/>
  <c r="F717" i="1"/>
  <c r="F26" i="1"/>
  <c r="F718" i="1"/>
  <c r="F719" i="1"/>
  <c r="F720" i="1"/>
  <c r="F239" i="1"/>
  <c r="F240" i="1"/>
  <c r="F241" i="1"/>
  <c r="F242" i="1"/>
  <c r="F243" i="1"/>
  <c r="F244" i="1"/>
  <c r="F721" i="1"/>
  <c r="F722" i="1"/>
  <c r="F245" i="1"/>
  <c r="F246" i="1"/>
  <c r="F723" i="1"/>
  <c r="F247" i="1"/>
  <c r="F724" i="1"/>
  <c r="F248" i="1"/>
  <c r="F725" i="1"/>
  <c r="F249" i="1"/>
  <c r="F726" i="1"/>
  <c r="F27" i="1"/>
  <c r="F28" i="1"/>
  <c r="F250" i="1"/>
  <c r="F251" i="1"/>
  <c r="F727" i="1"/>
  <c r="F252" i="1"/>
  <c r="F728" i="1"/>
  <c r="F729" i="1"/>
  <c r="F730" i="1"/>
  <c r="F253" i="1"/>
  <c r="F731" i="1"/>
  <c r="F254" i="1"/>
  <c r="F255" i="1"/>
  <c r="F732" i="1"/>
  <c r="F256" i="1"/>
  <c r="F257" i="1"/>
  <c r="F258" i="1"/>
  <c r="F259" i="1"/>
  <c r="F430" i="1"/>
  <c r="F733" i="1"/>
  <c r="F734" i="1"/>
  <c r="F260" i="1"/>
  <c r="F735" i="1"/>
  <c r="F736" i="1"/>
  <c r="F737" i="1"/>
  <c r="F261" i="1"/>
  <c r="F262" i="1"/>
  <c r="F738" i="1"/>
  <c r="F263" i="1"/>
  <c r="F264" i="1"/>
  <c r="F265" i="1"/>
  <c r="F739" i="1"/>
  <c r="F266" i="1"/>
  <c r="F740" i="1"/>
  <c r="F741" i="1"/>
  <c r="F742" i="1"/>
  <c r="F743" i="1"/>
  <c r="F29" i="1"/>
  <c r="F267" i="1"/>
  <c r="F268" i="1"/>
  <c r="F269" i="1"/>
  <c r="F744" i="1"/>
  <c r="F745" i="1"/>
  <c r="F746" i="1"/>
  <c r="F747" i="1"/>
  <c r="F748" i="1"/>
  <c r="F749" i="1"/>
  <c r="F750" i="1"/>
  <c r="F751" i="1"/>
  <c r="F270" i="1"/>
  <c r="F752" i="1"/>
  <c r="F271" i="1"/>
  <c r="F753" i="1"/>
  <c r="F272" i="1"/>
  <c r="F754" i="1"/>
  <c r="F755" i="1"/>
  <c r="F756" i="1"/>
  <c r="F757" i="1"/>
  <c r="F273" i="1"/>
  <c r="F30" i="1"/>
  <c r="F758" i="1"/>
  <c r="F759" i="1"/>
  <c r="F274" i="1"/>
  <c r="F275" i="1"/>
  <c r="F31" i="1"/>
  <c r="F276" i="1"/>
  <c r="F760" i="1"/>
  <c r="F761" i="1"/>
  <c r="F277" i="1"/>
  <c r="F278" i="1"/>
  <c r="F762" i="1"/>
  <c r="F763" i="1"/>
  <c r="F764" i="1"/>
  <c r="F765" i="1"/>
  <c r="F279" i="1"/>
  <c r="F280" i="1"/>
  <c r="F281" i="1"/>
  <c r="F282" i="1"/>
  <c r="F766" i="1"/>
  <c r="F283" i="1"/>
  <c r="F767" i="1"/>
  <c r="F284" i="1"/>
  <c r="F768" i="1"/>
  <c r="F285" i="1"/>
  <c r="F769" i="1"/>
  <c r="F770" i="1"/>
  <c r="F286" i="1"/>
  <c r="F287" i="1"/>
  <c r="F771" i="1"/>
  <c r="F772" i="1"/>
  <c r="F773" i="1"/>
  <c r="F774" i="1"/>
  <c r="F775" i="1"/>
  <c r="F776" i="1"/>
  <c r="F777" i="1"/>
  <c r="F778" i="1"/>
  <c r="F779" i="1"/>
  <c r="F780" i="1"/>
  <c r="F32" i="1"/>
  <c r="F781" i="1"/>
  <c r="F782" i="1"/>
  <c r="F783" i="1"/>
  <c r="F784" i="1"/>
  <c r="F785" i="1"/>
  <c r="F786" i="1"/>
  <c r="F288" i="1"/>
  <c r="F289" i="1"/>
  <c r="F787" i="1"/>
  <c r="F788" i="1"/>
  <c r="F290" i="1"/>
  <c r="F789" i="1"/>
  <c r="F790" i="1"/>
  <c r="F291" i="1"/>
  <c r="F791" i="1"/>
  <c r="F792" i="1"/>
  <c r="F793" i="1"/>
  <c r="F292" i="1"/>
  <c r="F33" i="1"/>
  <c r="F794" i="1"/>
  <c r="F431" i="1"/>
  <c r="F293" i="1"/>
  <c r="F34" i="1"/>
  <c r="F795" i="1"/>
  <c r="F294" i="1"/>
  <c r="F295" i="1"/>
  <c r="F296" i="1"/>
  <c r="F432" i="1"/>
  <c r="F297" i="1"/>
  <c r="F796" i="1"/>
  <c r="F797" i="1"/>
  <c r="F798" i="1"/>
  <c r="F298" i="1"/>
  <c r="F299" i="1"/>
  <c r="F300" i="1"/>
  <c r="F301" i="1"/>
  <c r="F35" i="1"/>
  <c r="F302" i="1"/>
  <c r="F303" i="1"/>
  <c r="F304" i="1"/>
  <c r="F799" i="1"/>
  <c r="F800" i="1"/>
  <c r="F801" i="1"/>
  <c r="F802" i="1"/>
  <c r="F305" i="1"/>
  <c r="F306" i="1"/>
  <c r="F36" i="1"/>
  <c r="F307" i="1"/>
  <c r="F308" i="1"/>
  <c r="F309" i="1"/>
  <c r="F310" i="1"/>
  <c r="F311" i="1"/>
  <c r="F312" i="1"/>
  <c r="F803" i="1"/>
  <c r="F37" i="1"/>
  <c r="F804" i="1"/>
  <c r="F313" i="1"/>
  <c r="F805" i="1"/>
  <c r="F806" i="1"/>
  <c r="F807" i="1"/>
  <c r="F314" i="1"/>
  <c r="F315" i="1"/>
  <c r="F38" i="1"/>
  <c r="F808" i="1"/>
  <c r="F809" i="1"/>
  <c r="F316" i="1"/>
  <c r="F39" i="1"/>
  <c r="F810" i="1"/>
  <c r="F317" i="1"/>
  <c r="F318" i="1"/>
  <c r="F811" i="1"/>
  <c r="F812" i="1"/>
  <c r="F813" i="1"/>
  <c r="F319" i="1"/>
  <c r="F814" i="1"/>
  <c r="F815" i="1"/>
  <c r="F816" i="1"/>
  <c r="F817" i="1"/>
  <c r="F818" i="1"/>
  <c r="F819" i="1"/>
  <c r="F320" i="1"/>
  <c r="F321" i="1"/>
  <c r="F322" i="1"/>
  <c r="F820" i="1"/>
  <c r="F323" i="1"/>
  <c r="F821" i="1"/>
  <c r="F822" i="1"/>
  <c r="F324" i="1"/>
  <c r="F325" i="1"/>
  <c r="F823" i="1"/>
  <c r="F326" i="1"/>
  <c r="F824" i="1"/>
  <c r="F825" i="1"/>
  <c r="F327" i="1"/>
  <c r="F826" i="1"/>
  <c r="F827" i="1"/>
  <c r="F828" i="1"/>
  <c r="F829" i="1"/>
  <c r="F830" i="1"/>
  <c r="F328" i="1"/>
  <c r="F831" i="1"/>
  <c r="F832" i="1"/>
  <c r="F833" i="1"/>
  <c r="F329" i="1"/>
  <c r="F834" i="1"/>
  <c r="F835" i="1"/>
  <c r="F836" i="1"/>
  <c r="F837" i="1"/>
  <c r="F40" i="1"/>
  <c r="F41" i="1"/>
  <c r="F838" i="1"/>
  <c r="F839" i="1"/>
  <c r="F840" i="1"/>
  <c r="F330" i="1"/>
  <c r="F42" i="1"/>
  <c r="F841" i="1"/>
  <c r="F331" i="1"/>
  <c r="F842" i="1"/>
  <c r="F843" i="1"/>
  <c r="F43" i="1"/>
  <c r="F332" i="1"/>
  <c r="F844" i="1"/>
  <c r="F845" i="1"/>
  <c r="F846" i="1"/>
  <c r="F44" i="1"/>
  <c r="F847" i="1"/>
  <c r="F333" i="1"/>
  <c r="F334" i="1"/>
  <c r="F335" i="1"/>
  <c r="F848" i="1"/>
  <c r="F849" i="1"/>
  <c r="F336" i="1"/>
  <c r="F850" i="1"/>
  <c r="F337" i="1"/>
  <c r="F851" i="1"/>
  <c r="F852" i="1"/>
  <c r="F45" i="1"/>
  <c r="F853" i="1"/>
  <c r="F338" i="1"/>
  <c r="F854" i="1"/>
  <c r="F46" i="1"/>
  <c r="F855" i="1"/>
  <c r="F856" i="1"/>
  <c r="F857" i="1"/>
  <c r="F858" i="1"/>
  <c r="F859" i="1"/>
  <c r="F860" i="1"/>
  <c r="F339" i="1"/>
  <c r="F340" i="1"/>
  <c r="F861" i="1"/>
  <c r="F862" i="1"/>
  <c r="F863" i="1"/>
  <c r="F864" i="1"/>
  <c r="F865" i="1"/>
  <c r="F341" i="1"/>
  <c r="F342" i="1"/>
  <c r="F866" i="1"/>
  <c r="F343" i="1"/>
  <c r="F867" i="1"/>
  <c r="F47" i="1"/>
  <c r="F868" i="1"/>
  <c r="F869" i="1"/>
  <c r="F870" i="1"/>
  <c r="F344" i="1"/>
  <c r="F345" i="1"/>
  <c r="F346" i="1"/>
  <c r="F871" i="1"/>
  <c r="F347" i="1"/>
  <c r="F872" i="1"/>
  <c r="F48" i="1"/>
  <c r="F873" i="1"/>
  <c r="F874" i="1"/>
  <c r="F875" i="1"/>
  <c r="F876" i="1"/>
  <c r="F877" i="1"/>
  <c r="F348" i="1"/>
  <c r="F433" i="1"/>
  <c r="F349" i="1"/>
  <c r="F49" i="1"/>
  <c r="F350" i="1"/>
  <c r="F351" i="1"/>
  <c r="F878" i="1"/>
  <c r="F879" i="1"/>
  <c r="F352" i="1"/>
  <c r="F353" i="1"/>
  <c r="F880" i="1"/>
  <c r="F881" i="1"/>
  <c r="F354" i="1"/>
  <c r="F355" i="1"/>
  <c r="F882" i="1"/>
  <c r="F883" i="1"/>
  <c r="F884" i="1"/>
  <c r="F885" i="1"/>
  <c r="F356" i="1"/>
  <c r="F886" i="1"/>
  <c r="F887" i="1"/>
  <c r="F357" i="1"/>
  <c r="F358" i="1"/>
  <c r="F888" i="1"/>
  <c r="F359" i="1"/>
  <c r="F889" i="1"/>
  <c r="F890" i="1"/>
  <c r="F360" i="1"/>
  <c r="F891" i="1"/>
  <c r="F892" i="1"/>
  <c r="F893" i="1"/>
  <c r="F894" i="1"/>
  <c r="F361" i="1"/>
  <c r="F895" i="1"/>
  <c r="F896" i="1"/>
  <c r="F897" i="1"/>
  <c r="F898" i="1"/>
  <c r="F899" i="1"/>
  <c r="F900" i="1"/>
  <c r="F901" i="1"/>
  <c r="F902" i="1"/>
  <c r="F362" i="1"/>
  <c r="F363" i="1"/>
  <c r="F364" i="1"/>
  <c r="F903" i="1"/>
  <c r="F904" i="1"/>
  <c r="F905" i="1"/>
  <c r="F906" i="1"/>
  <c r="F365" i="1"/>
  <c r="F366" i="1"/>
  <c r="F907" i="1"/>
  <c r="F908" i="1"/>
  <c r="F909" i="1"/>
  <c r="F910" i="1"/>
  <c r="F911" i="1"/>
  <c r="F912" i="1"/>
  <c r="F367" i="1"/>
  <c r="F50" i="1"/>
  <c r="F913" i="1"/>
  <c r="F914" i="1"/>
  <c r="F915" i="1"/>
  <c r="F916" i="1"/>
  <c r="F917" i="1"/>
  <c r="F368" i="1"/>
  <c r="F918" i="1"/>
  <c r="F369" i="1"/>
  <c r="F919" i="1"/>
  <c r="F920" i="1"/>
  <c r="F921" i="1"/>
  <c r="F922" i="1"/>
  <c r="F923" i="1"/>
  <c r="F370" i="1"/>
  <c r="F371" i="1"/>
  <c r="F924" i="1"/>
  <c r="F925" i="1"/>
  <c r="F926" i="1"/>
  <c r="F927" i="1"/>
  <c r="F928" i="1"/>
  <c r="F929" i="1"/>
  <c r="F51" i="1"/>
  <c r="F930" i="1"/>
  <c r="F931" i="1"/>
  <c r="F372" i="1"/>
  <c r="F373" i="1"/>
  <c r="F932" i="1"/>
  <c r="F933" i="1"/>
  <c r="F934" i="1"/>
  <c r="F935" i="1"/>
  <c r="F374" i="1"/>
  <c r="F375" i="1"/>
  <c r="F376" i="1"/>
  <c r="F377" i="1"/>
  <c r="F936" i="1"/>
  <c r="F937" i="1"/>
  <c r="F378" i="1"/>
  <c r="F938" i="1"/>
  <c r="F939" i="1"/>
  <c r="F379" i="1"/>
  <c r="F940" i="1"/>
  <c r="F380" i="1"/>
  <c r="F381" i="1"/>
  <c r="F941" i="1"/>
  <c r="F942" i="1"/>
  <c r="F943" i="1"/>
  <c r="F944" i="1"/>
  <c r="F945" i="1"/>
  <c r="F946" i="1"/>
  <c r="F947" i="1"/>
  <c r="F382" i="1"/>
  <c r="F948" i="1"/>
  <c r="F383" i="1"/>
  <c r="F384" i="1"/>
  <c r="F949" i="1"/>
  <c r="F385" i="1"/>
  <c r="F950" i="1"/>
  <c r="F951" i="1"/>
  <c r="F434" i="1"/>
  <c r="F386" i="1"/>
  <c r="F952" i="1"/>
  <c r="F953" i="1"/>
  <c r="F387" i="1"/>
  <c r="F954" i="1"/>
  <c r="F955" i="1"/>
  <c r="F52" i="1"/>
  <c r="F956" i="1"/>
  <c r="F957" i="1"/>
  <c r="F388" i="1"/>
  <c r="F389" i="1"/>
  <c r="F958" i="1"/>
  <c r="F390" i="1"/>
  <c r="F435" i="1"/>
  <c r="F959" i="1"/>
  <c r="F391" i="1"/>
  <c r="F960" i="1"/>
  <c r="F392" i="1"/>
  <c r="F961" i="1"/>
  <c r="F962" i="1"/>
  <c r="F963" i="1"/>
  <c r="F964" i="1"/>
  <c r="F393" i="1"/>
  <c r="F394" i="1"/>
  <c r="F965" i="1"/>
  <c r="F966" i="1"/>
  <c r="F967" i="1"/>
  <c r="F395" i="1"/>
  <c r="F968" i="1"/>
  <c r="F969" i="1"/>
  <c r="F970" i="1"/>
  <c r="F971" i="1"/>
  <c r="F396" i="1"/>
  <c r="F53" i="1"/>
  <c r="F972" i="1"/>
  <c r="F397" i="1"/>
  <c r="F436" i="1"/>
  <c r="F398" i="1"/>
  <c r="F399" i="1"/>
  <c r="F973" i="1"/>
  <c r="F400" i="1"/>
  <c r="F401" i="1"/>
  <c r="F402" i="1"/>
  <c r="F403" i="1"/>
  <c r="F54" i="1"/>
  <c r="F974" i="1"/>
  <c r="F404" i="1"/>
  <c r="F975" i="1"/>
  <c r="F55" i="1"/>
  <c r="F405" i="1"/>
  <c r="F976" i="1"/>
  <c r="F977" i="1"/>
  <c r="F406" i="1"/>
  <c r="F978" i="1"/>
  <c r="F979" i="1"/>
  <c r="F407" i="1"/>
  <c r="F408" i="1"/>
  <c r="F980" i="1"/>
  <c r="F981" i="1"/>
  <c r="F409" i="1"/>
  <c r="F982" i="1"/>
  <c r="F983" i="1"/>
  <c r="F984" i="1"/>
  <c r="F985" i="1"/>
  <c r="F986" i="1"/>
  <c r="F987" i="1"/>
  <c r="F410" i="1"/>
  <c r="F411" i="1"/>
  <c r="F988" i="1"/>
  <c r="F412" i="1"/>
  <c r="F989" i="1"/>
  <c r="F990" i="1"/>
  <c r="F991" i="1"/>
  <c r="F413" i="1"/>
  <c r="F992" i="1"/>
  <c r="F993" i="1"/>
  <c r="F414" i="1"/>
  <c r="F994" i="1"/>
  <c r="F415" i="1"/>
  <c r="F995" i="1"/>
  <c r="F996" i="1"/>
  <c r="F416" i="1"/>
  <c r="F417" i="1"/>
  <c r="F997" i="1"/>
  <c r="F418" i="1"/>
  <c r="F998" i="1"/>
  <c r="F419" i="1"/>
  <c r="F999" i="1"/>
  <c r="F1000" i="1"/>
  <c r="F56" i="1"/>
  <c r="F420" i="1"/>
  <c r="F1001" i="1"/>
  <c r="F421" i="1"/>
  <c r="F57" i="1"/>
  <c r="F422" i="1"/>
  <c r="F58" i="1"/>
  <c r="F59" i="1"/>
  <c r="I10" i="6" l="1"/>
  <c r="H9" i="6"/>
  <c r="H8" i="6"/>
  <c r="J11" i="6"/>
  <c r="I12" i="6"/>
  <c r="I8" i="6"/>
  <c r="H13" i="6"/>
  <c r="J13" i="6"/>
  <c r="J7" i="6"/>
  <c r="H11" i="6"/>
  <c r="J12" i="6"/>
  <c r="J6" i="6"/>
  <c r="H10" i="6"/>
  <c r="J8" i="6"/>
  <c r="H12" i="6"/>
  <c r="I13" i="6"/>
  <c r="I7" i="6"/>
  <c r="J5" i="6"/>
  <c r="I5" i="6"/>
  <c r="H7" i="6"/>
  <c r="J10" i="6"/>
  <c r="H6" i="6"/>
  <c r="H5" i="6"/>
  <c r="I11" i="6"/>
  <c r="J4" i="6"/>
  <c r="I4" i="6"/>
  <c r="J9" i="6"/>
  <c r="H4" i="6"/>
  <c r="I9" i="6"/>
  <c r="I3" i="6"/>
  <c r="H3" i="6"/>
  <c r="H14" i="6"/>
  <c r="J14" i="6"/>
  <c r="I14" i="6"/>
</calcChain>
</file>

<file path=xl/sharedStrings.xml><?xml version="1.0" encoding="utf-8"?>
<sst xmlns="http://schemas.openxmlformats.org/spreadsheetml/2006/main" count="7060" uniqueCount="2111">
  <si>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</si>
  <si>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</si>
  <si>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</si>
  <si>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</si>
  <si>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</si>
  <si>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</si>
  <si>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</si>
  <si>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</si>
  <si>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</si>
  <si>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</si>
  <si>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</si>
  <si>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</si>
  <si>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</si>
  <si>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</si>
  <si>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</si>
  <si>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</si>
  <si>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</si>
  <si>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</si>
  <si>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</si>
  <si>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</si>
  <si>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</si>
  <si>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</si>
  <si>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</si>
  <si>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</si>
  <si>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</si>
  <si>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</si>
  <si>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</si>
  <si>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</si>
  <si>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</si>
  <si>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</si>
  <si>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</si>
  <si>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</si>
  <si>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</si>
  <si>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</si>
  <si>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</si>
  <si>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</si>
  <si>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</si>
  <si>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</si>
  <si>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</si>
  <si>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</si>
  <si>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</si>
  <si>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</si>
  <si>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</si>
  <si>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</si>
  <si>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</si>
  <si>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</si>
  <si>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</si>
  <si>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</si>
  <si>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</si>
  <si>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</si>
  <si>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</si>
  <si>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</si>
  <si>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</si>
  <si>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</si>
  <si>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</si>
  <si>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</si>
  <si>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</si>
  <si>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</si>
  <si>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</si>
  <si>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</si>
  <si>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</si>
  <si>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</si>
  <si>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</si>
  <si>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</si>
  <si>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</si>
  <si>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</si>
  <si>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</si>
  <si>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</si>
  <si>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</si>
  <si>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</si>
  <si>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</si>
  <si>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</si>
  <si>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</si>
  <si>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</si>
  <si>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</si>
  <si>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</si>
  <si>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</si>
  <si>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</si>
  <si>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</si>
  <si>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</si>
  <si>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</si>
  <si>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</si>
  <si>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</si>
  <si>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</si>
  <si>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</si>
  <si>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</si>
  <si>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</si>
  <si>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</si>
  <si>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</si>
  <si>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</si>
  <si>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</si>
  <si>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</si>
  <si>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</si>
  <si>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</si>
  <si>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</si>
  <si>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</si>
  <si>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</si>
  <si>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</si>
  <si>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</si>
  <si>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</si>
  <si>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</si>
  <si>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</si>
  <si>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</si>
  <si>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</si>
  <si>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</si>
  <si>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</si>
  <si>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</si>
  <si>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</si>
  <si>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</si>
  <si>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</si>
  <si>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</si>
  <si>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</si>
  <si>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</si>
  <si>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</si>
  <si>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</si>
  <si>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</si>
  <si>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</si>
  <si>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</si>
  <si>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</si>
  <si>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</si>
  <si>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</si>
  <si>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</si>
  <si>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</si>
  <si>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</si>
  <si>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</si>
  <si>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</si>
  <si>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</si>
  <si>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</si>
  <si>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</si>
  <si>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</si>
  <si>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</si>
  <si>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</si>
  <si>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</si>
  <si>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</si>
  <si>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</si>
  <si>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</si>
  <si>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</si>
  <si>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</si>
  <si>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</si>
  <si>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</si>
  <si>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</si>
  <si>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</si>
  <si>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</si>
  <si>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</si>
  <si>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</si>
  <si>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</si>
  <si>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</si>
  <si>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</si>
  <si>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</si>
  <si>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</si>
  <si>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</si>
  <si>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</si>
  <si>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</si>
  <si>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</si>
  <si>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</si>
  <si>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</si>
  <si>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</si>
  <si>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</si>
  <si>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</si>
  <si>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</si>
  <si>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</si>
  <si>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</si>
  <si>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</si>
  <si>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</si>
  <si>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</si>
  <si>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</si>
  <si>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</si>
  <si>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</si>
  <si>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</si>
  <si>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</si>
  <si>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</si>
  <si>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</si>
  <si>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</si>
  <si>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</si>
  <si>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</si>
  <si>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</si>
  <si>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</si>
  <si>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</si>
  <si>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</si>
  <si>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</si>
  <si>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</si>
  <si>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</si>
  <si>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</si>
  <si>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</si>
  <si>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</si>
  <si>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</si>
  <si>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</si>
  <si>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</si>
  <si>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</si>
  <si>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</si>
  <si>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</si>
  <si>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</si>
  <si>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</si>
  <si>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</si>
  <si>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</si>
  <si>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</si>
  <si>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</si>
  <si>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</si>
  <si>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</si>
  <si>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</si>
  <si>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</si>
  <si>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</si>
  <si>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</si>
  <si>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</si>
  <si>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</si>
  <si>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</si>
  <si>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</si>
  <si>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</si>
  <si>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</si>
  <si>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</si>
  <si>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</si>
  <si>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</si>
  <si>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</si>
  <si>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</si>
  <si>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</si>
  <si>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</si>
  <si>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</si>
  <si>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</si>
  <si>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</si>
  <si>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</si>
  <si>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</si>
  <si>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</si>
  <si>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</si>
  <si>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</si>
  <si>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</si>
  <si>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</si>
  <si>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</si>
  <si>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</si>
  <si>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</si>
  <si>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</si>
  <si>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</si>
  <si>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</si>
  <si>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</si>
  <si>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</si>
  <si>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</si>
  <si>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</si>
  <si>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</si>
  <si>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</si>
  <si>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</si>
  <si>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</si>
  <si>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</si>
  <si>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</si>
  <si>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</si>
  <si>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</si>
  <si>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</si>
  <si>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</si>
  <si>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</si>
  <si>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</si>
  <si>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</si>
  <si>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</si>
  <si>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</si>
  <si>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</si>
  <si>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</si>
  <si>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</si>
  <si>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</si>
  <si>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</si>
  <si>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</si>
  <si>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</si>
  <si>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</si>
  <si>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</si>
  <si>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</si>
  <si>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</si>
  <si>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</si>
  <si>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</si>
  <si>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</si>
  <si>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</si>
  <si>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</si>
  <si>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</si>
  <si>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</si>
  <si>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</si>
  <si>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</si>
  <si>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</si>
  <si>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</si>
  <si>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</si>
  <si>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</si>
  <si>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</si>
  <si>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</si>
  <si>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</si>
  <si>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</si>
  <si>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</si>
  <si>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</si>
  <si>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</si>
  <si>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</si>
  <si>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</si>
  <si>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</si>
  <si>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</si>
  <si>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</si>
  <si>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</si>
  <si>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</si>
  <si>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</si>
  <si>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</si>
  <si>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</si>
  <si>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</si>
  <si>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</si>
  <si>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</si>
  <si>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</si>
  <si>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</si>
  <si>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</si>
  <si>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</si>
  <si>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</si>
  <si>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</si>
  <si>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</si>
  <si>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</si>
  <si>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</si>
  <si>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</si>
  <si>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</si>
  <si>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</si>
  <si>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</si>
  <si>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</si>
  <si>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</si>
  <si>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</si>
  <si>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</si>
  <si>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</si>
  <si>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</si>
  <si>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</si>
  <si>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</si>
  <si>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</si>
  <si>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</si>
  <si>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</si>
  <si>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</si>
  <si>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</si>
  <si>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</si>
  <si>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</si>
  <si>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</si>
  <si>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</si>
  <si>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</si>
  <si>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</si>
  <si>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</si>
  <si>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</si>
  <si>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</si>
  <si>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</si>
  <si>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</si>
  <si>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</si>
  <si>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</si>
  <si>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</si>
  <si>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</si>
  <si>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</si>
  <si>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</si>
  <si>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</si>
  <si>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</si>
  <si>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</si>
  <si>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</si>
  <si>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</si>
  <si>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</si>
  <si>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</si>
  <si>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</si>
  <si>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</si>
  <si>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</si>
  <si>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</si>
  <si>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</si>
  <si>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</si>
  <si>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</si>
  <si>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</si>
  <si>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</si>
  <si>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</si>
  <si>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</si>
  <si>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</si>
  <si>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</si>
  <si>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</si>
  <si>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</si>
  <si>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</si>
  <si>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</si>
  <si>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</si>
  <si>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</si>
  <si>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</si>
  <si>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</si>
  <si>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</si>
  <si>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</si>
  <si>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</si>
  <si>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</si>
  <si>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</si>
  <si>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</si>
  <si>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</si>
  <si>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</si>
  <si>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</si>
  <si>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</si>
  <si>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</si>
  <si>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</si>
  <si>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</si>
  <si>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</si>
  <si>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</si>
  <si>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</si>
  <si>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</si>
  <si>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</si>
  <si>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</si>
  <si>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</si>
  <si>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</si>
  <si>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</si>
  <si>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</si>
  <si>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</si>
  <si>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</si>
  <si>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</si>
  <si>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</si>
  <si>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</si>
  <si>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</si>
  <si>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</si>
  <si>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</si>
  <si>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</si>
  <si>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</si>
  <si>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</si>
  <si>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</si>
  <si>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</si>
  <si>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</si>
  <si>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</si>
  <si>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</si>
  <si>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</si>
  <si>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</si>
  <si>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</si>
  <si>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</si>
  <si>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</si>
  <si>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</si>
  <si>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</si>
  <si>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</si>
  <si>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</si>
  <si>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</si>
  <si>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</si>
  <si>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</si>
  <si>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</si>
  <si>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</si>
  <si>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</si>
  <si>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</si>
  <si>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</si>
  <si>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</si>
  <si>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</si>
  <si>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</si>
  <si>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</si>
  <si>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</si>
  <si>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</si>
  <si>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</si>
  <si>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</si>
  <si>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</si>
  <si>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</si>
  <si>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</si>
  <si>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</si>
  <si>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</si>
  <si>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</si>
  <si>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</si>
  <si>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</si>
  <si>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</si>
  <si>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</si>
  <si>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</si>
  <si>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</si>
  <si>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</si>
  <si>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</si>
  <si>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</si>
  <si>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</si>
  <si>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</si>
  <si>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</si>
  <si>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</si>
  <si>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</si>
  <si>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</si>
  <si>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</si>
  <si>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</si>
  <si>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</si>
  <si>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</si>
  <si>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</si>
  <si>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</si>
  <si>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</si>
  <si>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</si>
  <si>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</si>
  <si>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</si>
  <si>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</si>
  <si>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</si>
  <si>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</si>
  <si>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</si>
  <si>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</si>
  <si>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</si>
  <si>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</si>
  <si>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</si>
  <si>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</si>
  <si>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</si>
  <si>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</si>
  <si>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</si>
  <si>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</si>
  <si>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</si>
  <si>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</si>
  <si>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</si>
  <si>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</si>
  <si>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</si>
  <si>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</si>
  <si>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</si>
  <si>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</si>
  <si>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</si>
  <si>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</si>
  <si>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</si>
  <si>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</si>
  <si>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</si>
  <si>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</si>
  <si>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</si>
  <si>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</si>
  <si>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</si>
  <si>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</si>
  <si>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</si>
  <si>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</si>
  <si>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</si>
  <si>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</si>
  <si>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</si>
  <si>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</si>
  <si>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</si>
  <si>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</si>
  <si>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</si>
  <si>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</si>
  <si>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</si>
  <si>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</si>
  <si>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</si>
  <si>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</si>
  <si>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</si>
  <si>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</si>
  <si>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</si>
  <si>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</si>
  <si>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</si>
  <si>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</si>
  <si>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</si>
  <si>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</si>
  <si>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</si>
  <si>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</si>
  <si>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</si>
  <si>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</si>
  <si>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</si>
  <si>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</si>
  <si>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</si>
  <si>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</si>
  <si>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</si>
  <si>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</si>
  <si>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</si>
  <si>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</si>
  <si>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</si>
  <si>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</si>
  <si>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</si>
  <si>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</si>
  <si>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</si>
  <si>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</si>
  <si>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</si>
  <si>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</si>
  <si>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</si>
  <si>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</si>
  <si>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</si>
  <si>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</si>
  <si>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</si>
  <si>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</si>
  <si>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</si>
  <si>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</si>
  <si>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</si>
  <si>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</si>
  <si>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</si>
  <si>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</si>
  <si>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</si>
  <si>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</si>
  <si>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</si>
  <si>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</si>
  <si>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</si>
  <si>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</si>
  <si>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</si>
  <si>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</si>
  <si>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</si>
  <si>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</si>
  <si>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</si>
  <si>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</si>
  <si>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</si>
  <si>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</si>
  <si>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</si>
  <si>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</si>
  <si>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</si>
  <si>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</si>
  <si>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</si>
  <si>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</si>
  <si>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</si>
  <si>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</si>
  <si>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</si>
  <si>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</si>
  <si>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</si>
  <si>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</si>
  <si>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</si>
  <si>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</si>
  <si>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</si>
  <si>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</si>
  <si>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</si>
  <si>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</si>
  <si>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</si>
  <si>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</si>
  <si>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</si>
  <si>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</si>
  <si>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</si>
  <si>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</si>
  <si>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</si>
  <si>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</si>
  <si>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</si>
  <si>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</si>
  <si>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</si>
  <si>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</si>
  <si>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</si>
  <si>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</si>
  <si>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</si>
  <si>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</si>
  <si>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</si>
  <si>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</si>
  <si>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</si>
  <si>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</si>
  <si>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</si>
  <si>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</si>
  <si>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</si>
  <si>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</si>
  <si>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</si>
  <si>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</si>
  <si>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</si>
  <si>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</si>
  <si>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</si>
  <si>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</si>
  <si>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</si>
  <si>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</si>
  <si>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</si>
  <si>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</si>
  <si>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</si>
  <si>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</si>
  <si>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</si>
  <si>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</si>
  <si>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</si>
  <si>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</si>
  <si>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</si>
  <si>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</si>
  <si>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</si>
  <si>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</si>
  <si>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</si>
  <si>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</si>
  <si>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</si>
  <si>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</si>
  <si>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</si>
  <si>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</si>
  <si>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</si>
  <si>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</si>
  <si>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</si>
  <si>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</si>
  <si>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</si>
  <si>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</si>
  <si>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</si>
  <si>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</si>
  <si>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</si>
  <si>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</si>
  <si>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</si>
  <si>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</si>
  <si>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</si>
  <si>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</si>
  <si>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</si>
  <si>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</si>
  <si>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</si>
  <si>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</si>
  <si>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</si>
  <si>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</si>
  <si>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</si>
  <si>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</si>
  <si>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</si>
  <si>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</si>
  <si>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</si>
  <si>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</si>
  <si>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</si>
  <si>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</si>
  <si>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</si>
  <si>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</si>
  <si>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</si>
  <si>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</si>
  <si>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</si>
  <si>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</si>
  <si>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</si>
  <si>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</si>
  <si>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</si>
  <si>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</si>
  <si>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</si>
  <si>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</si>
  <si>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</si>
  <si>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</si>
  <si>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</si>
  <si>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</si>
  <si>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</si>
  <si>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</si>
  <si>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</si>
  <si>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</si>
  <si>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</si>
  <si>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</si>
  <si>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</si>
  <si>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</si>
  <si>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</si>
  <si>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</si>
  <si>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</si>
  <si>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</si>
  <si>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</si>
  <si>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</si>
  <si>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</si>
  <si>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</si>
  <si>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</si>
  <si>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</si>
  <si>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</si>
  <si>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</si>
  <si>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</si>
  <si>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</si>
  <si>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</si>
  <si>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</si>
  <si>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</si>
  <si>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</si>
  <si>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</si>
  <si>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</si>
  <si>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</si>
  <si>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</si>
  <si>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</si>
  <si>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</si>
  <si>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</si>
  <si>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</si>
  <si>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</si>
  <si>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</si>
  <si>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</si>
  <si>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</si>
  <si>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</si>
  <si>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</si>
  <si>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</si>
  <si>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</si>
  <si>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</si>
  <si>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</si>
  <si>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</si>
  <si>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</si>
  <si>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</si>
  <si>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</si>
  <si>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</si>
  <si>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</si>
  <si>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</si>
  <si>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</si>
  <si>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</si>
  <si>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</si>
  <si>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</si>
  <si>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</si>
  <si>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</si>
  <si>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</si>
  <si>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</si>
  <si>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</si>
  <si>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</si>
  <si>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</si>
  <si>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</si>
  <si>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</si>
  <si>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</si>
  <si>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</si>
  <si>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</si>
  <si>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</si>
  <si>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</si>
  <si>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</si>
  <si>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</si>
  <si>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</si>
  <si>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</si>
  <si>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</si>
  <si>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</si>
  <si>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</si>
  <si>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</si>
  <si>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</si>
  <si>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</si>
  <si>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</si>
  <si>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</si>
  <si>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</si>
  <si>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</si>
  <si>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</si>
  <si>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</si>
  <si>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</si>
  <si>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</si>
  <si>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</si>
  <si>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</si>
  <si>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</si>
  <si>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</si>
  <si>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</si>
  <si>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</si>
  <si>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</si>
  <si>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</si>
  <si>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</si>
  <si>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</si>
  <si>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</si>
  <si>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</si>
  <si>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</si>
  <si>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</si>
  <si>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</si>
  <si>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</si>
  <si>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</si>
  <si>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</si>
  <si>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</si>
  <si>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</si>
  <si>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</si>
  <si>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</si>
  <si>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</si>
  <si>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</si>
  <si>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</si>
  <si>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</si>
  <si>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</si>
  <si>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</si>
  <si>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</si>
  <si>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</si>
  <si>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</si>
  <si>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</si>
  <si>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</si>
  <si>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</si>
  <si>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</si>
  <si>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</si>
  <si>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</si>
  <si>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</si>
  <si>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</si>
  <si>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</si>
  <si>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</si>
  <si>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</si>
  <si>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</si>
  <si>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</si>
  <si>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</si>
  <si>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</si>
  <si>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</si>
  <si>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</si>
  <si>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</si>
  <si>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</si>
  <si>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</si>
  <si>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</si>
  <si>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</si>
  <si>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</si>
  <si>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</si>
  <si>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</si>
  <si>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</si>
  <si>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</si>
  <si>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</si>
  <si>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</si>
  <si>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</si>
  <si>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</si>
  <si>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</si>
  <si>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</si>
  <si>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</si>
  <si>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</si>
  <si>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</si>
  <si>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</si>
  <si>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</si>
  <si>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</si>
  <si>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</si>
  <si>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</si>
  <si>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</si>
  <si>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</si>
  <si>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</si>
  <si>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</si>
  <si>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</si>
  <si>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</si>
  <si>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</si>
  <si>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</si>
  <si>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</si>
  <si>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</si>
  <si>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</si>
  <si>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</si>
  <si>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</si>
  <si>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</si>
  <si>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</si>
  <si>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</si>
  <si>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</si>
  <si>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</si>
  <si>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</si>
  <si>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</si>
  <si>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</si>
  <si>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</si>
  <si>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</si>
  <si>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</si>
  <si>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</si>
  <si>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</si>
  <si>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</si>
  <si>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</si>
  <si>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</si>
  <si>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</si>
  <si>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</si>
  <si>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</si>
  <si>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</si>
  <si>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</si>
  <si>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</si>
  <si>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</si>
  <si>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</si>
  <si>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</si>
  <si>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</si>
  <si>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</si>
  <si>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</si>
  <si>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</si>
  <si>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</si>
  <si>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</si>
  <si>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</si>
  <si>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</si>
  <si>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</si>
  <si>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</si>
  <si>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</si>
  <si>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</si>
  <si>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</si>
  <si>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</si>
  <si>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</si>
  <si>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</si>
  <si>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</si>
  <si>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</si>
  <si>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</si>
  <si>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</si>
  <si>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</si>
  <si>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</si>
  <si>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</si>
  <si>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</si>
  <si>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</si>
  <si>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</si>
  <si>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</si>
  <si>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</si>
  <si>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</si>
  <si>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</si>
  <si>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</si>
  <si>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</si>
  <si>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</si>
  <si>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</si>
  <si>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</si>
  <si>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</si>
  <si>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</si>
  <si>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</si>
  <si>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</si>
  <si>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</si>
  <si>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</si>
  <si>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</si>
  <si>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</si>
  <si>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</si>
  <si>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</si>
  <si>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</si>
  <si>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</si>
  <si>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</si>
  <si>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</si>
  <si>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</si>
  <si>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</si>
  <si>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</si>
  <si>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</si>
  <si>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</si>
  <si>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</si>
  <si>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</si>
  <si>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</si>
  <si>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</si>
  <si>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</si>
  <si>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</si>
  <si>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</si>
  <si>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</si>
  <si>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</si>
  <si>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</si>
  <si>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</si>
  <si>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</si>
  <si>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</si>
  <si>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</si>
  <si>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</si>
  <si>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</si>
  <si>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</si>
  <si>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</si>
  <si>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</si>
  <si>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</si>
  <si>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</si>
  <si>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</si>
  <si>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</si>
  <si>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</si>
  <si>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</si>
  <si>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</si>
  <si>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</si>
  <si>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</si>
  <si>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</si>
  <si>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</si>
  <si>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</si>
  <si>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</si>
  <si>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</si>
  <si>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</si>
  <si>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</si>
  <si>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</si>
  <si>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</si>
  <si>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</si>
  <si>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</si>
  <si>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</si>
  <si>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</si>
  <si>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</si>
  <si>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</si>
  <si>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</si>
  <si>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</si>
  <si>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</si>
  <si>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</si>
  <si>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</si>
  <si>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</si>
  <si>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</si>
  <si>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</si>
  <si>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</si>
  <si>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</si>
  <si>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</si>
  <si>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</si>
  <si>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</si>
  <si>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</si>
  <si>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</si>
  <si>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</si>
  <si>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</si>
  <si>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</si>
  <si>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</si>
  <si>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</si>
  <si>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</si>
  <si>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</si>
  <si>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</si>
  <si>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</si>
  <si>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</si>
  <si>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</si>
  <si>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</si>
  <si>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</si>
  <si>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</si>
  <si>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</si>
  <si>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</si>
  <si>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</si>
  <si>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</si>
  <si>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</si>
  <si>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</si>
  <si>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</si>
  <si>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</si>
  <si>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</si>
  <si>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</si>
  <si>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</si>
  <si>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</si>
  <si>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</si>
  <si>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</si>
  <si>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</si>
  <si>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</si>
  <si>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</si>
  <si>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</si>
  <si>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</si>
  <si>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</si>
  <si>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</si>
  <si>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</si>
  <si>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</si>
  <si>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</si>
  <si>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</si>
  <si>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</si>
  <si>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</si>
  <si>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</si>
  <si>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</si>
  <si>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</si>
  <si>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</si>
  <si>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</si>
  <si>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</si>
  <si>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</si>
  <si>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</si>
  <si>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</si>
  <si>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</si>
  <si>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</si>
  <si>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</si>
  <si>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</si>
  <si>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</si>
  <si>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</si>
  <si>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</si>
  <si>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</si>
  <si>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</si>
  <si>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</si>
  <si>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</si>
  <si>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</si>
  <si>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</si>
  <si>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</si>
  <si>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</si>
  <si>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</si>
  <si>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</si>
  <si>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</si>
  <si>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</si>
  <si>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</si>
  <si>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</si>
  <si>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</si>
  <si>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</si>
  <si>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</si>
  <si>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</si>
  <si>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</si>
  <si>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</si>
  <si>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</si>
  <si>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</si>
  <si>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</si>
  <si>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</si>
  <si>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</si>
  <si>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</si>
  <si>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</si>
  <si>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</si>
  <si>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</si>
  <si>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</si>
  <si>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</si>
  <si>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</si>
  <si>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</si>
  <si>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</si>
  <si>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</si>
  <si>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</si>
  <si>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</si>
  <si>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</si>
  <si>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</si>
  <si>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</si>
  <si>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</si>
  <si>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</si>
  <si>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</si>
  <si>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</si>
  <si>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</si>
  <si>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</si>
  <si>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</si>
  <si>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</si>
  <si>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</si>
  <si>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</si>
  <si>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</si>
  <si>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</si>
  <si>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</si>
  <si>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</si>
  <si>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</si>
  <si>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</si>
  <si>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</si>
  <si>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</si>
  <si>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</si>
  <si>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</si>
  <si>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</si>
  <si>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</si>
  <si>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</si>
  <si>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</si>
  <si>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</si>
  <si>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</si>
  <si>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</si>
  <si>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</si>
  <si>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</si>
  <si>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</si>
  <si>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</si>
  <si>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</si>
  <si>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</si>
  <si>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</si>
  <si>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</si>
  <si>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</si>
  <si>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</si>
  <si>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</si>
  <si>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</si>
  <si>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</si>
  <si>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</si>
  <si>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</si>
  <si>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</si>
  <si>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</si>
  <si>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</si>
  <si>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</si>
  <si>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</si>
  <si>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</si>
  <si>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</si>
  <si>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</si>
  <si>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</si>
  <si>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</si>
  <si>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</si>
  <si>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</si>
  <si>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</si>
  <si>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</si>
  <si>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</si>
  <si>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</si>
  <si>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</si>
  <si>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</si>
  <si>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</si>
  <si>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</si>
  <si>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</si>
  <si>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</si>
  <si>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</si>
  <si>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</si>
  <si>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</si>
  <si>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</si>
  <si>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</si>
  <si>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</si>
  <si>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</si>
  <si>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</si>
  <si>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</si>
  <si>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</si>
  <si>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</si>
  <si>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</si>
  <si>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</si>
  <si>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</si>
  <si>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</si>
  <si>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</si>
  <si>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</si>
  <si>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</si>
  <si>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</si>
  <si>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</si>
  <si>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</si>
  <si>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</si>
  <si>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</si>
  <si>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</si>
  <si>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</si>
  <si>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</si>
  <si>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</si>
  <si>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</si>
  <si>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</si>
  <si>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</si>
  <si>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</si>
  <si>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</si>
  <si>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</si>
  <si>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</si>
  <si>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</si>
  <si>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</si>
  <si>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</si>
  <si>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</si>
  <si>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</si>
  <si>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</si>
  <si>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</si>
  <si>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</si>
  <si>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</si>
  <si>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</si>
  <si>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</si>
  <si>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</si>
  <si>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</si>
  <si>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</si>
  <si>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</si>
  <si>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</si>
  <si>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</si>
  <si>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</si>
  <si>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</si>
  <si>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</si>
  <si>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</si>
  <si>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</si>
  <si>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</si>
  <si>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</si>
  <si>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</si>
  <si>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</si>
  <si>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</si>
  <si>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</si>
  <si>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</si>
  <si>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</si>
  <si>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</si>
  <si>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</si>
  <si>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</si>
  <si>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</si>
  <si>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</si>
  <si>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</si>
  <si>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</si>
  <si>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</si>
  <si>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</si>
  <si>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</si>
  <si>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</si>
  <si>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</si>
  <si>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</si>
  <si>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</si>
  <si>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</si>
  <si>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</si>
  <si>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</si>
  <si>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</si>
  <si>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</si>
  <si>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</si>
  <si>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</si>
  <si>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</si>
  <si>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</si>
  <si>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</si>
  <si>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</si>
  <si>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</si>
  <si>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</si>
  <si>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</si>
  <si>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</si>
  <si>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</si>
  <si>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</si>
  <si>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</si>
  <si>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</si>
  <si>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</si>
  <si>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</si>
  <si>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</si>
  <si>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</si>
  <si>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</si>
  <si>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</si>
  <si>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</si>
  <si>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</si>
  <si>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</si>
  <si>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</si>
  <si>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</si>
  <si>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</si>
  <si>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</si>
  <si>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</si>
  <si>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</si>
  <si>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</si>
  <si>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</si>
  <si>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</si>
  <si>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</si>
  <si>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</si>
  <si>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</si>
  <si>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</si>
  <si>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</si>
  <si>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</si>
  <si>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</si>
  <si>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</si>
  <si>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</si>
  <si>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</si>
  <si>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</si>
  <si>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</si>
  <si>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</si>
  <si>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</si>
  <si>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</si>
  <si>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</si>
  <si>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</si>
  <si>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</si>
  <si>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</si>
  <si>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</si>
  <si>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</si>
  <si>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</si>
  <si>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</si>
  <si>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</si>
  <si>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</si>
  <si>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</si>
  <si>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</si>
  <si>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</si>
  <si>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</si>
  <si>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</si>
  <si>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</si>
  <si>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</si>
  <si>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</si>
  <si>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</si>
  <si>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</si>
  <si>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</si>
  <si>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</si>
  <si>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</si>
  <si>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</si>
  <si>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</si>
  <si>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</si>
  <si>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</si>
  <si>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</si>
  <si>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</si>
  <si>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</si>
  <si>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</si>
  <si>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</si>
  <si>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</si>
  <si>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</si>
  <si>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</si>
  <si>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</si>
  <si>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</si>
  <si>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</si>
  <si>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</si>
  <si>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</si>
  <si>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</si>
  <si>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</si>
  <si>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</si>
  <si>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</si>
  <si>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</si>
  <si>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</si>
  <si>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</si>
  <si>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</si>
  <si>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</si>
  <si>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</si>
  <si>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</si>
  <si>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</si>
  <si>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</si>
  <si>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</si>
  <si>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</si>
  <si>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</si>
  <si>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</si>
  <si>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</si>
  <si>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</si>
  <si>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</si>
  <si>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</si>
  <si>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</si>
  <si>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</si>
  <si>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</si>
  <si>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</si>
  <si>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</si>
  <si>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</si>
  <si>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</si>
  <si>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</si>
  <si>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</si>
  <si>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</si>
  <si>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</si>
  <si>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</si>
  <si>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</si>
  <si>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</si>
  <si>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</si>
  <si>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</si>
  <si>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</si>
  <si>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</si>
  <si>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</si>
  <si>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</si>
  <si>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</si>
  <si>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</si>
  <si>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</si>
  <si>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</si>
  <si>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</si>
  <si>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</si>
  <si>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</si>
  <si>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</si>
  <si>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</si>
  <si>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</si>
  <si>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</si>
  <si>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</si>
  <si>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</si>
  <si>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</si>
  <si>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</si>
  <si>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</si>
  <si>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</si>
  <si>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</si>
  <si>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</si>
  <si>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</si>
  <si>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</si>
  <si>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</si>
  <si>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</si>
  <si>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</si>
  <si>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</si>
  <si>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</si>
  <si>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</si>
  <si>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</si>
  <si>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</si>
  <si>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</si>
  <si>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</si>
  <si>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</si>
  <si>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</si>
  <si>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</si>
  <si>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</si>
  <si>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</si>
  <si>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</si>
  <si>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</si>
  <si>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</si>
  <si>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</si>
  <si>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</si>
  <si>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</si>
  <si>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</si>
  <si>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</si>
  <si>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</si>
  <si>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</si>
  <si>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</si>
  <si>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</si>
  <si>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</si>
  <si>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</si>
  <si>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</si>
  <si>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</si>
  <si>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</si>
  <si>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</si>
  <si>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</si>
  <si>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</si>
  <si>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</si>
  <si>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</si>
  <si>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</si>
  <si>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</si>
  <si>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</si>
  <si>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</si>
  <si>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</si>
  <si>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</si>
  <si>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</si>
  <si>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</si>
  <si>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</si>
  <si>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</si>
  <si>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</si>
  <si>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</si>
  <si>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</si>
  <si>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</si>
  <si>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</si>
  <si>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</si>
  <si>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</si>
  <si>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</si>
  <si>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</si>
  <si>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</si>
  <si>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</si>
  <si>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</si>
  <si>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</si>
  <si>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</si>
  <si>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</si>
  <si>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</si>
  <si>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</si>
  <si>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</si>
  <si>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</si>
  <si>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</si>
  <si>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</si>
  <si>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</si>
  <si>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</si>
  <si>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</si>
  <si>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</si>
  <si>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</si>
  <si>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</si>
  <si>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</si>
  <si>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</si>
  <si>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</si>
  <si>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</si>
  <si>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</si>
  <si>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</si>
  <si>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</si>
  <si>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</si>
  <si>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</si>
  <si>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</si>
  <si>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</si>
  <si>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</si>
  <si>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</si>
  <si>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</si>
  <si>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</si>
  <si>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</si>
  <si>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</si>
  <si>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</si>
  <si>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</si>
  <si>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</si>
  <si>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</si>
  <si>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</si>
  <si>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</si>
  <si>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</si>
  <si>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</si>
  <si>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</si>
  <si>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</si>
  <si>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</si>
  <si>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</si>
  <si>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</si>
  <si>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</si>
  <si>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</si>
  <si>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</si>
  <si>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</si>
  <si>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</si>
  <si>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</si>
  <si>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</si>
  <si>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</si>
  <si>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</si>
  <si>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</si>
  <si>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</si>
  <si>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</si>
  <si>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</si>
  <si>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</si>
  <si>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</si>
  <si>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</si>
  <si>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</si>
  <si>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</si>
  <si>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</si>
  <si>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</si>
  <si>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</si>
  <si>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</si>
  <si>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</si>
  <si>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</si>
  <si>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</si>
  <si>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</si>
  <si>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</si>
  <si>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</si>
  <si>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</si>
  <si>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</si>
  <si>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</si>
  <si>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</si>
  <si>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</si>
  <si>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</si>
  <si>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</si>
  <si>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</si>
  <si>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</si>
  <si>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</si>
  <si>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</si>
  <si>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</si>
  <si>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</si>
  <si>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</si>
  <si>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</si>
  <si>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</si>
  <si>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</si>
  <si>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</si>
  <si>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</si>
  <si>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</si>
  <si>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</si>
  <si>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</si>
  <si>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</si>
  <si>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</si>
  <si>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</si>
  <si>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</si>
  <si>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</si>
  <si>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</si>
  <si>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</si>
  <si>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</si>
  <si>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</si>
  <si>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</si>
  <si>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</si>
  <si>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</si>
  <si>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</si>
  <si>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</si>
  <si>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</si>
  <si>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</si>
  <si>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</si>
  <si>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</si>
  <si>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</si>
  <si>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</si>
  <si>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</si>
  <si>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</si>
  <si>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</si>
  <si>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</si>
  <si>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</si>
  <si>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</si>
  <si>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</si>
  <si>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</si>
  <si>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</si>
  <si>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</si>
  <si>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</si>
  <si>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</si>
  <si>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</si>
  <si>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</si>
  <si>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</si>
  <si>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</si>
  <si>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</si>
  <si>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</si>
  <si>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</si>
  <si>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</si>
  <si>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</si>
  <si>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</si>
  <si>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</si>
  <si>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</si>
  <si>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</si>
  <si>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</si>
  <si>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</si>
  <si>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</si>
  <si>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</si>
  <si>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</si>
  <si>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</si>
  <si>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</si>
  <si>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</si>
  <si>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</si>
  <si>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</si>
  <si>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</si>
  <si>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</si>
  <si>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</si>
  <si>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</si>
  <si>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</si>
  <si>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</si>
  <si>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</si>
  <si>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</si>
  <si>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</si>
  <si>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</si>
  <si>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</si>
  <si>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</si>
  <si>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</si>
  <si>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</si>
  <si>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</si>
  <si>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</si>
  <si>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</si>
  <si>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</si>
  <si>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</si>
  <si>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</si>
  <si>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</si>
  <si>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</si>
  <si>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</si>
  <si>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</si>
  <si>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</si>
  <si>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</si>
  <si>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</si>
  <si>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</si>
  <si>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</si>
  <si>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</si>
  <si>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</si>
  <si>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</si>
  <si>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</si>
  <si>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</si>
  <si>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</si>
  <si>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</si>
  <si>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</si>
  <si>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</si>
  <si>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</si>
  <si>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</si>
  <si>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</si>
  <si>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</si>
  <si>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</si>
  <si>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</si>
  <si>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</si>
  <si>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</si>
  <si>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</si>
  <si>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</si>
  <si>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</si>
  <si>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</si>
  <si>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</si>
  <si>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</si>
  <si>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</si>
  <si>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</si>
  <si>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</si>
  <si>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</si>
  <si>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</si>
  <si>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</si>
  <si>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</si>
  <si>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</si>
  <si>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</si>
  <si>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</si>
  <si>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</si>
  <si>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</si>
  <si>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</si>
  <si>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</si>
  <si>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</si>
  <si>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</si>
  <si>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</si>
  <si>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</si>
  <si>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</si>
  <si>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</si>
  <si>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</si>
  <si>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</si>
  <si>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</si>
  <si>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</si>
  <si>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</si>
  <si>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</si>
  <si>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</si>
  <si>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</si>
  <si>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</si>
  <si>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</si>
  <si>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</si>
  <si>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</si>
  <si>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</si>
  <si>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</si>
  <si>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</si>
  <si>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</si>
  <si>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</si>
  <si>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</si>
  <si>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</si>
  <si>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</si>
  <si>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</si>
  <si>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</si>
  <si>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</si>
  <si>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</si>
  <si>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</si>
  <si>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</si>
  <si>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</si>
  <si>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</si>
  <si>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</si>
  <si>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</si>
  <si>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</si>
  <si>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</si>
  <si>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</si>
  <si>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</si>
  <si>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</si>
  <si>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</si>
  <si>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</si>
  <si>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</si>
  <si>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</si>
  <si>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</si>
  <si>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</si>
  <si>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</si>
  <si>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</si>
  <si>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</si>
  <si>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</si>
  <si>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</si>
  <si>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</si>
  <si>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</si>
  <si>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</si>
  <si>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</si>
  <si>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</si>
  <si>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</si>
  <si>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</si>
  <si>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</si>
  <si>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</si>
  <si>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</si>
  <si>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</si>
  <si>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</si>
  <si>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</si>
  <si>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</si>
  <si>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</si>
  <si>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</si>
  <si>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</si>
  <si>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</si>
  <si>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</si>
  <si>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</si>
  <si>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</si>
  <si>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</si>
  <si>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</si>
  <si>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</si>
  <si>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</si>
  <si>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</si>
  <si>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</si>
  <si>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</si>
  <si>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</si>
  <si>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</si>
  <si>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</si>
  <si>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</si>
  <si>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</si>
  <si>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</si>
  <si>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</si>
  <si>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</si>
  <si>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</si>
  <si>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</si>
  <si>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</si>
  <si>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</si>
  <si>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</si>
  <si>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</si>
  <si>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</si>
  <si>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</si>
  <si>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</si>
  <si>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</si>
  <si>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</si>
  <si>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</si>
  <si>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</si>
  <si>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</si>
  <si>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</si>
  <si>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</si>
  <si>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</si>
  <si>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</si>
  <si>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</si>
  <si>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</si>
  <si>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</si>
  <si>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</si>
  <si>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</si>
  <si>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</si>
  <si>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</si>
  <si>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</si>
  <si>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</si>
  <si>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</si>
  <si>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</si>
  <si>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</si>
  <si>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</si>
  <si>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</si>
  <si>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</si>
  <si>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</si>
  <si>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</si>
  <si>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</si>
  <si>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</si>
  <si>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</si>
  <si>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</si>
  <si>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</si>
  <si>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</si>
  <si>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</si>
  <si>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</si>
  <si>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</si>
  <si>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</si>
  <si>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</si>
  <si>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</si>
  <si>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</si>
  <si>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</si>
  <si>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</si>
  <si>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</si>
  <si>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</si>
  <si>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</si>
  <si>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</si>
  <si>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</si>
  <si>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</si>
  <si>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</si>
  <si>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</si>
  <si>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</si>
  <si>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</si>
  <si>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</si>
  <si>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</si>
  <si>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</si>
  <si>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</si>
  <si>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</si>
  <si>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</si>
  <si>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</si>
  <si>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</si>
  <si>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</si>
  <si>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</si>
  <si>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</si>
  <si>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</si>
  <si>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</si>
  <si>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</si>
  <si>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</si>
  <si>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</si>
  <si>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</si>
  <si>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</si>
  <si>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</si>
  <si>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</si>
  <si>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</si>
  <si>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</si>
  <si>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</si>
  <si>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</si>
  <si>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</si>
  <si>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</si>
  <si>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</si>
  <si>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</si>
  <si>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</si>
  <si>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</si>
  <si>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</si>
  <si>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</si>
  <si>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</si>
  <si>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</si>
  <si>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</si>
  <si>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</si>
  <si>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</si>
  <si>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</si>
  <si>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</si>
  <si>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</si>
  <si>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</si>
  <si>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</si>
  <si>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</si>
  <si>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</si>
  <si>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</si>
  <si>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</si>
  <si>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</si>
  <si>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</si>
  <si>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</si>
  <si>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</si>
  <si>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</si>
  <si>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</si>
  <si>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</si>
  <si>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</si>
  <si>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</si>
  <si>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</si>
  <si>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</si>
  <si>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</si>
  <si>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</si>
  <si>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</si>
  <si>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</si>
  <si>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</si>
  <si>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</si>
  <si>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</si>
  <si>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</si>
  <si>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</si>
  <si>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</si>
  <si>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</si>
  <si>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</si>
  <si>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</si>
  <si>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</si>
  <si>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</si>
  <si>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</si>
  <si>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</si>
  <si>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</si>
  <si>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</si>
  <si>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</si>
  <si>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</si>
  <si>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</si>
  <si>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</si>
  <si>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</si>
  <si>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</si>
  <si>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</si>
  <si>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</si>
  <si>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</si>
  <si>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</si>
  <si>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</si>
  <si>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</si>
  <si>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</si>
  <si>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</si>
  <si>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</si>
  <si>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</si>
  <si>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</si>
  <si>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</si>
  <si>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</si>
  <si>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</si>
  <si>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</si>
  <si>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</si>
  <si>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</si>
  <si>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</si>
  <si>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</si>
  <si>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</si>
  <si>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</si>
  <si>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</si>
  <si>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</si>
  <si>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</si>
  <si>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</si>
  <si>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</si>
  <si>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</si>
  <si>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</si>
  <si>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</si>
  <si>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</si>
  <si>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</si>
  <si>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</si>
  <si>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</si>
  <si>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</si>
  <si>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</si>
  <si>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</si>
  <si>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</si>
  <si>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</si>
  <si>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</si>
  <si>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</si>
  <si>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</si>
  <si>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</si>
  <si>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</si>
  <si>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</si>
  <si>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</si>
  <si>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</si>
  <si>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</si>
  <si>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</si>
  <si>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</si>
  <si>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</si>
  <si>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</si>
  <si>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</si>
  <si>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</si>
  <si>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</si>
  <si>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</si>
  <si>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</si>
  <si>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</si>
  <si>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</si>
  <si>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</si>
  <si>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</si>
  <si>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</si>
  <si>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</si>
  <si>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</si>
  <si>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</si>
  <si>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</si>
  <si>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</si>
  <si>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</si>
  <si>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</si>
  <si>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</si>
  <si>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</si>
  <si>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</si>
  <si>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</si>
  <si>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</si>
  <si>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</si>
  <si>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</si>
  <si>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</si>
  <si>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</si>
  <si>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</si>
  <si>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</si>
  <si>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</si>
  <si>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</si>
  <si>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</si>
  <si>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</si>
  <si>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</si>
  <si>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</si>
  <si>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</si>
  <si>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</si>
  <si>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</si>
  <si>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</si>
  <si>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</si>
  <si>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</si>
  <si>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</si>
  <si>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</si>
  <si>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</si>
  <si>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</si>
  <si>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</si>
  <si>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</si>
  <si>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</si>
  <si>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</si>
  <si>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</si>
  <si>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</si>
  <si>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</si>
  <si>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</si>
  <si>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</si>
  <si>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</si>
  <si>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</si>
  <si>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</si>
  <si>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</si>
  <si>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</si>
  <si>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</si>
  <si>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</si>
  <si>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</si>
  <si>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</si>
  <si>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</si>
  <si>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</si>
  <si>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</si>
  <si>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</si>
  <si>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</si>
  <si>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</si>
  <si>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</si>
  <si>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</si>
  <si>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</si>
  <si>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</si>
  <si>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</si>
  <si>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</si>
  <si>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</si>
  <si>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</si>
  <si>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</si>
  <si>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</si>
  <si>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</si>
  <si>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</si>
  <si>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</si>
  <si>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</si>
  <si>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</si>
  <si>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</si>
  <si>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</si>
  <si>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</si>
  <si>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</si>
  <si>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</si>
  <si>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</si>
  <si>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</si>
  <si>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</si>
  <si>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</si>
  <si>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</si>
  <si>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</si>
  <si>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</si>
  <si>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</si>
  <si>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</si>
  <si>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</si>
  <si>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</si>
  <si>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</si>
  <si>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</si>
  <si>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</si>
  <si>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</si>
  <si>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</si>
  <si>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</si>
  <si>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</si>
  <si>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</si>
  <si>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</si>
  <si>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</si>
  <si>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</si>
  <si>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</si>
  <si>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</si>
  <si>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</si>
  <si>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</si>
  <si>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</si>
  <si>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</si>
  <si>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Count of outcome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</si>
  <si>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</si>
  <si>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</si>
  <si>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</si>
  <si>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</si>
  <si>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</si>
  <si>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</si>
  <si>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</si>
  <si>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</si>
  <si>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</si>
  <si>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</si>
  <si>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</si>
  <si>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</si>
  <si>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</si>
  <si>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</si>
  <si>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</si>
  <si>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</si>
  <si>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</si>
  <si>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</si>
  <si>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</si>
  <si>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</si>
  <si>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</si>
  <si>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</si>
  <si>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</si>
  <si>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</si>
  <si>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Date Created Conversion</t>
  </si>
  <si>
    <t>Date Ended Conversion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</si>
  <si>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</si>
  <si>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</si>
  <si>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</si>
  <si>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</si>
  <si>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</si>
  <si>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</si>
  <si>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</si>
  <si>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</si>
  <si>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</si>
  <si>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</si>
  <si>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</si>
  <si>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</si>
  <si>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</si>
  <si>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</si>
  <si>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</si>
  <si>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</si>
  <si>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</si>
  <si>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</si>
  <si>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</si>
  <si>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</si>
  <si>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</si>
  <si>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Percentage Successful</t>
  </si>
  <si>
    <t>Percentage Failed</t>
  </si>
  <si>
    <t>Percentage Canceled</t>
  </si>
  <si>
    <t>Less than 1000</t>
  </si>
  <si>
    <t>less than</t>
  </si>
  <si>
    <t>greater or equal to</t>
  </si>
  <si>
    <t>Total Projects</t>
  </si>
  <si>
    <t>∞</t>
  </si>
  <si>
    <t>Outcome</t>
  </si>
  <si>
    <t>Successful Campaigns</t>
  </si>
  <si>
    <t>Failed Campaigns</t>
  </si>
  <si>
    <t>Median backers</t>
  </si>
  <si>
    <t>Mean backers</t>
  </si>
  <si>
    <t>Min backers</t>
  </si>
  <si>
    <t>Max backers</t>
  </si>
  <si>
    <t>variance of backers</t>
  </si>
  <si>
    <t>std dev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</si>
</sst>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2" tint="-9.9978637043366805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indent="1"/>
    </xf>
    <xf numFmtId="0" fontId="16" fillId="0" borderId="0" xfId="0" applyFont="1"/>
    <xf numFmtId="9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4B4B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4B4B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4B4B"/>
        </patternFill>
      </fill>
    </dxf>
    <dxf>
      <fill>
        <patternFill>
          <bgColor rgb="FF00DA63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A40000"/>
      <color rgb="FFFF4B4B"/>
      <color rgb="FF00DA6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Parent Categories!PivotTable1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Parent Categories'!$B$3:$B$4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Parent Categories'!$A$5:$A$14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 Parent Categories'!$B$5:$B$14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0-4D52-9409-ACB41947A623}"/>
            </c:ext>
          </c:extLst>
        </c:ser>
        <c:ser>
          <c:idx val="1"/>
          <c:order val="1"/>
          <c:tx>
            <c:strRef>
              <c:f>'Campaign Parent Categories'!$C$3:$C$4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Parent Categories'!$A$5:$A$14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 Parent Categories'!$C$5:$C$14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0-4D52-9409-ACB41947A623}"/>
            </c:ext>
          </c:extLst>
        </c:ser>
        <c:ser>
          <c:idx val="2"/>
          <c:order val="2"/>
          <c:tx>
            <c:strRef>
              <c:f>'Campaign Parent Categories'!$D$3:$D$4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'Campaign Parent Categories'!$A$5:$A$14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 Parent Categories'!$D$5:$D$14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70-4D52-9409-ACB41947A623}"/>
            </c:ext>
          </c:extLst>
        </c:ser>
        <c:ser>
          <c:idx val="3"/>
          <c:order val="3"/>
          <c:tx>
            <c:strRef>
              <c:f>'Campaign Parent Categories'!$E$3:$E$4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Parent Categories'!$A$5:$A$14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 Parent Categories'!$E$5:$E$14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70-4D52-9409-ACB41947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262832"/>
        <c:axId val="125267408"/>
      </c:barChart>
      <c:catAx>
        <c:axId val="1252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7408"/>
        <c:crosses val="autoZero"/>
        <c:auto val="1"/>
        <c:lblAlgn val="ctr"/>
        <c:lblOffset val="100"/>
        <c:noMultiLvlLbl val="0"/>
      </c:catAx>
      <c:valAx>
        <c:axId val="1252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Sub-Categories!PivotTable2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40000"/>
          </a:solidFill>
          <a:ln>
            <a:solidFill>
              <a:srgbClr val="A4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solidFill>
              <a:schemeClr val="accent5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Sub-Categories'!$C$4:$C$5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'Campaign Sub-Categories'!$B$6:$B$30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Sub-Categories'!$C$6:$C$30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4-458E-8210-78D1A8B8D79E}"/>
            </c:ext>
          </c:extLst>
        </c:ser>
        <c:ser>
          <c:idx val="1"/>
          <c:order val="1"/>
          <c:tx>
            <c:strRef>
              <c:f>'Campaign Sub-Categories'!$D$4:$D$5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A40000"/>
            </a:solidFill>
            <a:ln>
              <a:solidFill>
                <a:srgbClr val="A40000"/>
              </a:solidFill>
            </a:ln>
            <a:effectLst/>
          </c:spPr>
          <c:invertIfNegative val="0"/>
          <c:cat>
            <c:strRef>
              <c:f>'Campaign Sub-Categories'!$B$6:$B$30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Sub-Categories'!$D$6:$D$30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4-458E-8210-78D1A8B8D79E}"/>
            </c:ext>
          </c:extLst>
        </c:ser>
        <c:ser>
          <c:idx val="2"/>
          <c:order val="2"/>
          <c:tx>
            <c:strRef>
              <c:f>'Campaign Sub-Categories'!$E$4:$E$5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Sub-Categories'!$B$6:$B$30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Sub-Categories'!$E$6:$E$30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54-458E-8210-78D1A8B8D79E}"/>
            </c:ext>
          </c:extLst>
        </c:ser>
        <c:ser>
          <c:idx val="3"/>
          <c:order val="3"/>
          <c:tx>
            <c:strRef>
              <c:f>'Campaign Sub-Categories'!$F$4:$F$5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strRef>
              <c:f>'Campaign Sub-Categories'!$B$6:$B$30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Sub-Categories'!$F$6:$F$30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54-458E-8210-78D1A8B8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7866064"/>
        <c:axId val="757870640"/>
      </c:barChart>
      <c:catAx>
        <c:axId val="75786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70640"/>
        <c:crosses val="autoZero"/>
        <c:auto val="1"/>
        <c:lblAlgn val="ctr"/>
        <c:lblOffset val="100"/>
        <c:noMultiLvlLbl val="0"/>
      </c:catAx>
      <c:valAx>
        <c:axId val="7578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6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by Month!PivotTable4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'Campaigns by Month'!$A$6:$A$22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'Campaigns by Month'!$B$6:$B$22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9-4EB8-873B-B6E7F5AB3D84}"/>
            </c:ext>
          </c:extLst>
        </c:ser>
        <c:ser>
          <c:idx val="1"/>
          <c:order val="1"/>
          <c:tx>
            <c:strRef>
              <c:f>'Campaigns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'Campaigns by Month'!$A$6:$A$22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'Campaigns by Month'!$C$6:$C$22</c:f>
              <c:numCache>
                <c:formatCode>General</c:formatCode>
                <c:ptCount val="12"/>
                <c:pt idx="0">
                  <c:v>14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409-4EB8-873B-B6E7F5AB3D84}"/>
            </c:ext>
          </c:extLst>
        </c:ser>
        <c:ser>
          <c:idx val="2"/>
          <c:order val="2"/>
          <c:tx>
            <c:strRef>
              <c:f>'Campaigns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'Campaigns by Month'!$A$6:$A$22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'Campaigns by Month'!$D$6:$D$22</c:f>
              <c:numCache>
                <c:formatCode>General</c:formatCode>
                <c:ptCount val="12"/>
                <c:pt idx="7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409-4EB8-873B-B6E7F5AB3D84}"/>
            </c:ext>
          </c:extLst>
        </c:ser>
        <c:ser>
          <c:idx val="3"/>
          <c:order val="3"/>
          <c:tx>
            <c:strRef>
              <c:f>'Campaigns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'Campaigns by Month'!$A$6:$A$22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'Campaigns by Month'!$E$6:$E$22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409-4EB8-873B-B6E7F5AB3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756480"/>
        <c:axId val="343743168"/>
      </c:lineChart>
      <c:catAx>
        <c:axId val="34375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43168"/>
        <c:crosses val="autoZero"/>
        <c:auto val="1"/>
        <c:lblAlgn val="ctr"/>
        <c:lblOffset val="100"/>
        <c:noMultiLvlLbl val="0"/>
      </c:catAx>
      <c:valAx>
        <c:axId val="3437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5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'Goals Analysis'!$C$3:$C$14</c:f>
              <c:strCache>
                <c:ptCount val="12"/>
                <c:pt idx="0">
                  <c:v>Less than 1000</c:v>
                </c:pt>
                <c:pt idx="1">
                  <c:v>1000 to 5000</c:v>
                </c:pt>
                <c:pt idx="2">
                  <c:v>5000 to 10000</c:v>
                </c:pt>
                <c:pt idx="3">
                  <c:v>10000 to 15000</c:v>
                </c:pt>
                <c:pt idx="4">
                  <c:v>15000 to 20000</c:v>
                </c:pt>
                <c:pt idx="5">
                  <c:v>20000 to 25000</c:v>
                </c:pt>
                <c:pt idx="6">
                  <c:v>25000 to 30000</c:v>
                </c:pt>
                <c:pt idx="7">
                  <c:v>30000 to 35000</c:v>
                </c:pt>
                <c:pt idx="8">
                  <c:v>35000 to 40000</c:v>
                </c:pt>
                <c:pt idx="9">
                  <c:v>40000 to 45000</c:v>
                </c:pt>
                <c:pt idx="10">
                  <c:v>45000 to 50000</c:v>
                </c:pt>
                <c:pt idx="11">
                  <c:v>50000 to ∞</c:v>
                </c:pt>
              </c:strCache>
            </c:strRef>
          </c:cat>
          <c:val>
            <c:numRef>
              <c:f>'Goals Analysis'!$H$3:$H$14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A-4CCF-883A-A1A63265A2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'Goals Analysis'!$C$3:$C$14</c:f>
              <c:strCache>
                <c:ptCount val="12"/>
                <c:pt idx="0">
                  <c:v>Less than 1000</c:v>
                </c:pt>
                <c:pt idx="1">
                  <c:v>1000 to 5000</c:v>
                </c:pt>
                <c:pt idx="2">
                  <c:v>5000 to 10000</c:v>
                </c:pt>
                <c:pt idx="3">
                  <c:v>10000 to 15000</c:v>
                </c:pt>
                <c:pt idx="4">
                  <c:v>15000 to 20000</c:v>
                </c:pt>
                <c:pt idx="5">
                  <c:v>20000 to 25000</c:v>
                </c:pt>
                <c:pt idx="6">
                  <c:v>25000 to 30000</c:v>
                </c:pt>
                <c:pt idx="7">
                  <c:v>30000 to 35000</c:v>
                </c:pt>
                <c:pt idx="8">
                  <c:v>35000 to 40000</c:v>
                </c:pt>
                <c:pt idx="9">
                  <c:v>40000 to 45000</c:v>
                </c:pt>
                <c:pt idx="10">
                  <c:v>45000 to 50000</c:v>
                </c:pt>
                <c:pt idx="11">
                  <c:v>50000 to ∞</c:v>
                </c:pt>
              </c:strCache>
            </c:strRef>
          </c:cat>
          <c:val>
            <c:numRef>
              <c:f>'Goals Analysis'!$I$3:$I$14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A-4CCF-883A-A1A63265A23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'Goals Analysis'!$C$3:$C$14</c:f>
              <c:strCache>
                <c:ptCount val="12"/>
                <c:pt idx="0">
                  <c:v>Less than 1000</c:v>
                </c:pt>
                <c:pt idx="1">
                  <c:v>1000 to 5000</c:v>
                </c:pt>
                <c:pt idx="2">
                  <c:v>5000 to 10000</c:v>
                </c:pt>
                <c:pt idx="3">
                  <c:v>10000 to 15000</c:v>
                </c:pt>
                <c:pt idx="4">
                  <c:v>15000 to 20000</c:v>
                </c:pt>
                <c:pt idx="5">
                  <c:v>20000 to 25000</c:v>
                </c:pt>
                <c:pt idx="6">
                  <c:v>25000 to 30000</c:v>
                </c:pt>
                <c:pt idx="7">
                  <c:v>30000 to 35000</c:v>
                </c:pt>
                <c:pt idx="8">
                  <c:v>35000 to 40000</c:v>
                </c:pt>
                <c:pt idx="9">
                  <c:v>40000 to 45000</c:v>
                </c:pt>
                <c:pt idx="10">
                  <c:v>45000 to 50000</c:v>
                </c:pt>
                <c:pt idx="11">
                  <c:v>50000 to ∞</c:v>
                </c:pt>
              </c:strCache>
            </c:strRef>
          </c:cat>
          <c:val>
            <c:numRef>
              <c:f>'Goals Analysis'!$J$3:$J$14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A-4CCF-883A-A1A63265A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164288"/>
        <c:axId val="429164704"/>
      </c:lineChart>
      <c:catAx>
        <c:axId val="42916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64704"/>
        <c:crosses val="autoZero"/>
        <c:auto val="1"/>
        <c:lblAlgn val="ctr"/>
        <c:lblOffset val="100"/>
        <c:noMultiLvlLbl val="0"/>
      </c:catAx>
      <c:valAx>
        <c:axId val="4291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6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187325</xdr:colOff>
      <xdr:row>1</xdr:row>
      <xdr:rowOff>60325</xdr:rowOff>
    </xdr:from>
    <xdr:to>
      <xdr:col>18</xdr:col>
      <xdr:colOff>323851</xdr:colOff>
      <xdr:row>31</xdr:row>
      <xdr:rowOff>146051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F699B-B523-46AA-BA1B-55573A17A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2</xdr:row>
      <xdr:rowOff>53974</xdr:rowOff>
    </xdr:from>
    <xdr:to>
      <xdr:col>19</xdr:col>
      <xdr:colOff>641349</xdr:colOff>
      <xdr:row>35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E576FC-F008-4577-91A2-69B6A50D8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2</xdr:row>
      <xdr:rowOff>120650</xdr:rowOff>
    </xdr:from>
    <xdr:to>
      <xdr:col>14</xdr:col>
      <xdr:colOff>228599</xdr:colOff>
      <xdr:row>32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67FF4-CC92-441D-B312-E17A68570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14</xdr:row>
      <xdr:rowOff>136524</xdr:rowOff>
    </xdr:from>
    <xdr:to>
      <xdr:col>10</xdr:col>
      <xdr:colOff>0</xdr:colOff>
      <xdr:row>31</xdr:row>
      <xdr:rowOff>177799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B80BC2-43DC-48CA-BC27-5CCC1477B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" refreshedDate="44638.894935648146" createdVersion="7" refreshedVersion="7" minRefreshableVersion="3" recordCount="1000" xr:uid="{CA72BB25-112B-4519-9BD4-BD9B2FE21A97}">
  <cacheSource type="worksheet">
    <worksheetSource ref="A1:T1001" sheet="Crowdfunding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60D4FB-E157-4408-8DEB-5514D107A9B5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4389CF-2496-4CBD-AA7B-8E36BE9C578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4:G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0CF6B6-2192-4C0B-B31B-90DE02E60BE1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4:F22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item="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4AB2-E6DF-4379-A482-BCCC6550A7BE}">
  <dimension ref="A1:F14"/>
  <sheetViews>
    <sheetView workbookViewId="0">
      <selection activeCell="C18" sqref="C1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5" t="s">
        <v>6</v>
      </c>
      <c r="B1" t="s">
        <v>2045</v>
      </c>
    </row>
    <row r="3" spans="1:6" x14ac:dyDescent="0.35">
      <c r="A3" s="5" t="s">
        <v>2046</v>
      </c>
      <c r="B3" s="5" t="s">
        <v>2044</v>
      </c>
    </row>
    <row r="4" spans="1:6" x14ac:dyDescent="0.35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6" t="s">
        <v>2042</v>
      </c>
      <c r="B5" s="7">
        <v>23</v>
      </c>
      <c r="C5" s="7">
        <v>132</v>
      </c>
      <c r="D5" s="7">
        <v>2</v>
      </c>
      <c r="E5" s="7">
        <v>187</v>
      </c>
      <c r="F5" s="7">
        <v>344</v>
      </c>
    </row>
    <row r="6" spans="1:6" x14ac:dyDescent="0.35">
      <c r="A6" s="6" t="s">
        <v>2034</v>
      </c>
      <c r="B6" s="7">
        <v>11</v>
      </c>
      <c r="C6" s="7">
        <v>60</v>
      </c>
      <c r="D6" s="7">
        <v>5</v>
      </c>
      <c r="E6" s="7">
        <v>102</v>
      </c>
      <c r="F6" s="7">
        <v>178</v>
      </c>
    </row>
    <row r="7" spans="1:6" x14ac:dyDescent="0.35">
      <c r="A7" s="6" t="s">
        <v>2038</v>
      </c>
      <c r="B7" s="7">
        <v>10</v>
      </c>
      <c r="C7" s="7">
        <v>66</v>
      </c>
      <c r="D7" s="7"/>
      <c r="E7" s="7">
        <v>99</v>
      </c>
      <c r="F7" s="7">
        <v>175</v>
      </c>
    </row>
    <row r="8" spans="1:6" x14ac:dyDescent="0.35">
      <c r="A8" s="6" t="s">
        <v>2041</v>
      </c>
      <c r="B8" s="7">
        <v>2</v>
      </c>
      <c r="C8" s="7">
        <v>28</v>
      </c>
      <c r="D8" s="7">
        <v>2</v>
      </c>
      <c r="E8" s="7">
        <v>64</v>
      </c>
      <c r="F8" s="7">
        <v>96</v>
      </c>
    </row>
    <row r="9" spans="1:6" x14ac:dyDescent="0.35">
      <c r="A9" s="6" t="s">
        <v>2040</v>
      </c>
      <c r="B9" s="7">
        <v>2</v>
      </c>
      <c r="C9" s="7">
        <v>24</v>
      </c>
      <c r="D9" s="7">
        <v>1</v>
      </c>
      <c r="E9" s="7">
        <v>40</v>
      </c>
      <c r="F9" s="7">
        <v>67</v>
      </c>
    </row>
    <row r="10" spans="1:6" x14ac:dyDescent="0.35">
      <c r="A10" s="6" t="s">
        <v>2036</v>
      </c>
      <c r="B10" s="7">
        <v>1</v>
      </c>
      <c r="C10" s="7">
        <v>23</v>
      </c>
      <c r="D10" s="7">
        <v>3</v>
      </c>
      <c r="E10" s="7">
        <v>21</v>
      </c>
      <c r="F10" s="7">
        <v>48</v>
      </c>
    </row>
    <row r="11" spans="1:6" x14ac:dyDescent="0.35">
      <c r="A11" s="6" t="s">
        <v>2035</v>
      </c>
      <c r="B11" s="7">
        <v>4</v>
      </c>
      <c r="C11" s="7">
        <v>20</v>
      </c>
      <c r="D11" s="7"/>
      <c r="E11" s="7">
        <v>22</v>
      </c>
      <c r="F11" s="7">
        <v>46</v>
      </c>
    </row>
    <row r="12" spans="1:6" x14ac:dyDescent="0.35">
      <c r="A12" s="6" t="s">
        <v>2039</v>
      </c>
      <c r="B12" s="7">
        <v>4</v>
      </c>
      <c r="C12" s="7">
        <v>11</v>
      </c>
      <c r="D12" s="7">
        <v>1</v>
      </c>
      <c r="E12" s="7">
        <v>26</v>
      </c>
      <c r="F12" s="7">
        <v>42</v>
      </c>
    </row>
    <row r="13" spans="1:6" x14ac:dyDescent="0.35">
      <c r="A13" s="6" t="s">
        <v>2037</v>
      </c>
      <c r="B13" s="7"/>
      <c r="C13" s="7"/>
      <c r="D13" s="7"/>
      <c r="E13" s="7">
        <v>4</v>
      </c>
      <c r="F13" s="7">
        <v>4</v>
      </c>
    </row>
    <row r="14" spans="1:6" x14ac:dyDescent="0.35">
      <c r="A14" s="6" t="s">
        <v>2043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4D66-25E1-4E92-B683-F06AAC6E7CE2}">
  <dimension ref="B1:G30"/>
  <sheetViews>
    <sheetView workbookViewId="0">
      <selection activeCell="E23" sqref="E23"/>
    </sheetView>
  </sheetViews>
  <sheetFormatPr defaultRowHeight="15.5" x14ac:dyDescent="0.35"/>
  <cols>
    <col min="2" max="2" width="16.9140625" bestFit="1" customWidth="1"/>
    <col min="3" max="3" width="15.33203125" bestFit="1" customWidth="1"/>
    <col min="4" max="4" width="5.58203125" bestFit="1" customWidth="1"/>
    <col min="5" max="5" width="3.83203125" bestFit="1" customWidth="1"/>
    <col min="6" max="6" width="9.25" bestFit="1" customWidth="1"/>
    <col min="7" max="7" width="11" bestFit="1" customWidth="1"/>
  </cols>
  <sheetData>
    <row r="1" spans="2:7" x14ac:dyDescent="0.35">
      <c r="B1" s="5" t="s">
        <v>6</v>
      </c>
      <c r="C1" t="s">
        <v>2045</v>
      </c>
    </row>
    <row r="2" spans="2:7" x14ac:dyDescent="0.35">
      <c r="B2" s="5" t="s">
        <v>2031</v>
      </c>
      <c r="C2" t="s">
        <v>2045</v>
      </c>
    </row>
    <row r="4" spans="2:7" x14ac:dyDescent="0.35">
      <c r="B4" s="5" t="s">
        <v>2046</v>
      </c>
      <c r="C4" s="5" t="s">
        <v>2044</v>
      </c>
    </row>
    <row r="5" spans="2:7" x14ac:dyDescent="0.35">
      <c r="B5" s="5" t="s">
        <v>2033</v>
      </c>
      <c r="C5" t="s">
        <v>74</v>
      </c>
      <c r="D5" t="s">
        <v>14</v>
      </c>
      <c r="E5" t="s">
        <v>47</v>
      </c>
      <c r="F5" t="s">
        <v>20</v>
      </c>
      <c r="G5" t="s">
        <v>2043</v>
      </c>
    </row>
    <row r="6" spans="2:7" x14ac:dyDescent="0.35">
      <c r="B6" s="6" t="s">
        <v>2047</v>
      </c>
      <c r="C6" s="7">
        <v>1</v>
      </c>
      <c r="D6" s="7">
        <v>10</v>
      </c>
      <c r="E6" s="7">
        <v>2</v>
      </c>
      <c r="F6" s="7">
        <v>21</v>
      </c>
      <c r="G6" s="7">
        <v>34</v>
      </c>
    </row>
    <row r="7" spans="2:7" x14ac:dyDescent="0.35">
      <c r="B7" s="6" t="s">
        <v>2069</v>
      </c>
      <c r="C7" s="7"/>
      <c r="D7" s="7"/>
      <c r="E7" s="7"/>
      <c r="F7" s="7">
        <v>4</v>
      </c>
      <c r="G7" s="7">
        <v>4</v>
      </c>
    </row>
    <row r="8" spans="2:7" x14ac:dyDescent="0.35">
      <c r="B8" s="6" t="s">
        <v>2048</v>
      </c>
      <c r="C8" s="7">
        <v>4</v>
      </c>
      <c r="D8" s="7">
        <v>21</v>
      </c>
      <c r="E8" s="7">
        <v>1</v>
      </c>
      <c r="F8" s="7">
        <v>34</v>
      </c>
      <c r="G8" s="7">
        <v>60</v>
      </c>
    </row>
    <row r="9" spans="2:7" x14ac:dyDescent="0.35">
      <c r="B9" s="6" t="s">
        <v>2049</v>
      </c>
      <c r="C9" s="7">
        <v>2</v>
      </c>
      <c r="D9" s="7">
        <v>12</v>
      </c>
      <c r="E9" s="7">
        <v>1</v>
      </c>
      <c r="F9" s="7">
        <v>22</v>
      </c>
      <c r="G9" s="7">
        <v>37</v>
      </c>
    </row>
    <row r="10" spans="2:7" x14ac:dyDescent="0.35">
      <c r="B10" s="6" t="s">
        <v>2062</v>
      </c>
      <c r="C10" s="7"/>
      <c r="D10" s="7">
        <v>8</v>
      </c>
      <c r="E10" s="7"/>
      <c r="F10" s="7">
        <v>10</v>
      </c>
      <c r="G10" s="7">
        <v>18</v>
      </c>
    </row>
    <row r="11" spans="2:7" x14ac:dyDescent="0.35">
      <c r="B11" s="6" t="s">
        <v>2050</v>
      </c>
      <c r="C11" s="7">
        <v>1</v>
      </c>
      <c r="D11" s="7">
        <v>7</v>
      </c>
      <c r="E11" s="7"/>
      <c r="F11" s="7">
        <v>9</v>
      </c>
      <c r="G11" s="7">
        <v>17</v>
      </c>
    </row>
    <row r="12" spans="2:7" x14ac:dyDescent="0.35">
      <c r="B12" s="6" t="s">
        <v>2051</v>
      </c>
      <c r="C12" s="7">
        <v>4</v>
      </c>
      <c r="D12" s="7">
        <v>20</v>
      </c>
      <c r="E12" s="7"/>
      <c r="F12" s="7">
        <v>22</v>
      </c>
      <c r="G12" s="7">
        <v>46</v>
      </c>
    </row>
    <row r="13" spans="2:7" x14ac:dyDescent="0.35">
      <c r="B13" s="6" t="s">
        <v>2052</v>
      </c>
      <c r="C13" s="7">
        <v>3</v>
      </c>
      <c r="D13" s="7">
        <v>19</v>
      </c>
      <c r="E13" s="7"/>
      <c r="F13" s="7">
        <v>23</v>
      </c>
      <c r="G13" s="7">
        <v>45</v>
      </c>
    </row>
    <row r="14" spans="2:7" x14ac:dyDescent="0.35">
      <c r="B14" s="6" t="s">
        <v>2053</v>
      </c>
      <c r="C14" s="7">
        <v>1</v>
      </c>
      <c r="D14" s="7">
        <v>6</v>
      </c>
      <c r="E14" s="7"/>
      <c r="F14" s="7">
        <v>10</v>
      </c>
      <c r="G14" s="7">
        <v>17</v>
      </c>
    </row>
    <row r="15" spans="2:7" x14ac:dyDescent="0.35">
      <c r="B15" s="6" t="s">
        <v>2063</v>
      </c>
      <c r="C15" s="7"/>
      <c r="D15" s="7">
        <v>3</v>
      </c>
      <c r="E15" s="7"/>
      <c r="F15" s="7">
        <v>4</v>
      </c>
      <c r="G15" s="7">
        <v>7</v>
      </c>
    </row>
    <row r="16" spans="2:7" x14ac:dyDescent="0.35">
      <c r="B16" s="6" t="s">
        <v>2064</v>
      </c>
      <c r="C16" s="7"/>
      <c r="D16" s="7">
        <v>8</v>
      </c>
      <c r="E16" s="7">
        <v>1</v>
      </c>
      <c r="F16" s="7">
        <v>4</v>
      </c>
      <c r="G16" s="7">
        <v>13</v>
      </c>
    </row>
    <row r="17" spans="2:7" x14ac:dyDescent="0.35">
      <c r="B17" s="6" t="s">
        <v>2054</v>
      </c>
      <c r="C17" s="7">
        <v>1</v>
      </c>
      <c r="D17" s="7">
        <v>6</v>
      </c>
      <c r="E17" s="7">
        <v>1</v>
      </c>
      <c r="F17" s="7">
        <v>13</v>
      </c>
      <c r="G17" s="7">
        <v>21</v>
      </c>
    </row>
    <row r="18" spans="2:7" x14ac:dyDescent="0.35">
      <c r="B18" s="6" t="s">
        <v>2055</v>
      </c>
      <c r="C18" s="7">
        <v>4</v>
      </c>
      <c r="D18" s="7">
        <v>11</v>
      </c>
      <c r="E18" s="7">
        <v>1</v>
      </c>
      <c r="F18" s="7">
        <v>26</v>
      </c>
      <c r="G18" s="7">
        <v>42</v>
      </c>
    </row>
    <row r="19" spans="2:7" x14ac:dyDescent="0.35">
      <c r="B19" s="6" t="s">
        <v>2056</v>
      </c>
      <c r="C19" s="7">
        <v>23</v>
      </c>
      <c r="D19" s="7">
        <v>132</v>
      </c>
      <c r="E19" s="7">
        <v>2</v>
      </c>
      <c r="F19" s="7">
        <v>187</v>
      </c>
      <c r="G19" s="7">
        <v>344</v>
      </c>
    </row>
    <row r="20" spans="2:7" x14ac:dyDescent="0.35">
      <c r="B20" s="6" t="s">
        <v>2065</v>
      </c>
      <c r="C20" s="7"/>
      <c r="D20" s="7">
        <v>4</v>
      </c>
      <c r="E20" s="7"/>
      <c r="F20" s="7">
        <v>4</v>
      </c>
      <c r="G20" s="7">
        <v>8</v>
      </c>
    </row>
    <row r="21" spans="2:7" x14ac:dyDescent="0.35">
      <c r="B21" s="6" t="s">
        <v>2057</v>
      </c>
      <c r="C21" s="7">
        <v>6</v>
      </c>
      <c r="D21" s="7">
        <v>30</v>
      </c>
      <c r="E21" s="7"/>
      <c r="F21" s="7">
        <v>49</v>
      </c>
      <c r="G21" s="7">
        <v>85</v>
      </c>
    </row>
    <row r="22" spans="2:7" x14ac:dyDescent="0.35">
      <c r="B22" s="6" t="s">
        <v>2066</v>
      </c>
      <c r="C22" s="7"/>
      <c r="D22" s="7">
        <v>9</v>
      </c>
      <c r="E22" s="7"/>
      <c r="F22" s="7">
        <v>5</v>
      </c>
      <c r="G22" s="7">
        <v>14</v>
      </c>
    </row>
    <row r="23" spans="2:7" x14ac:dyDescent="0.35">
      <c r="B23" s="6" t="s">
        <v>2058</v>
      </c>
      <c r="C23" s="7">
        <v>1</v>
      </c>
      <c r="D23" s="7">
        <v>5</v>
      </c>
      <c r="E23" s="7">
        <v>1</v>
      </c>
      <c r="F23" s="7">
        <v>9</v>
      </c>
      <c r="G23" s="7">
        <v>16</v>
      </c>
    </row>
    <row r="24" spans="2:7" x14ac:dyDescent="0.35">
      <c r="B24" s="6" t="s">
        <v>2059</v>
      </c>
      <c r="C24" s="7">
        <v>3</v>
      </c>
      <c r="D24" s="7">
        <v>3</v>
      </c>
      <c r="E24" s="7"/>
      <c r="F24" s="7">
        <v>11</v>
      </c>
      <c r="G24" s="7">
        <v>17</v>
      </c>
    </row>
    <row r="25" spans="2:7" x14ac:dyDescent="0.35">
      <c r="B25" s="6" t="s">
        <v>2067</v>
      </c>
      <c r="C25" s="7"/>
      <c r="D25" s="7">
        <v>7</v>
      </c>
      <c r="E25" s="7"/>
      <c r="F25" s="7">
        <v>14</v>
      </c>
      <c r="G25" s="7">
        <v>21</v>
      </c>
    </row>
    <row r="26" spans="2:7" x14ac:dyDescent="0.35">
      <c r="B26" s="6" t="s">
        <v>2060</v>
      </c>
      <c r="C26" s="7">
        <v>1</v>
      </c>
      <c r="D26" s="7">
        <v>15</v>
      </c>
      <c r="E26" s="7">
        <v>2</v>
      </c>
      <c r="F26" s="7">
        <v>17</v>
      </c>
      <c r="G26" s="7">
        <v>35</v>
      </c>
    </row>
    <row r="27" spans="2:7" x14ac:dyDescent="0.35">
      <c r="B27" s="6" t="s">
        <v>2068</v>
      </c>
      <c r="C27" s="7"/>
      <c r="D27" s="7">
        <v>16</v>
      </c>
      <c r="E27" s="7">
        <v>1</v>
      </c>
      <c r="F27" s="7">
        <v>28</v>
      </c>
      <c r="G27" s="7">
        <v>45</v>
      </c>
    </row>
    <row r="28" spans="2:7" x14ac:dyDescent="0.35">
      <c r="B28" s="6" t="s">
        <v>2061</v>
      </c>
      <c r="C28" s="7">
        <v>2</v>
      </c>
      <c r="D28" s="7">
        <v>12</v>
      </c>
      <c r="E28" s="7">
        <v>1</v>
      </c>
      <c r="F28" s="7">
        <v>36</v>
      </c>
      <c r="G28" s="7">
        <v>51</v>
      </c>
    </row>
    <row r="29" spans="2:7" x14ac:dyDescent="0.35">
      <c r="B29" s="6" t="s">
        <v>2070</v>
      </c>
      <c r="C29" s="7"/>
      <c r="D29" s="7"/>
      <c r="E29" s="7"/>
      <c r="F29" s="7">
        <v>3</v>
      </c>
      <c r="G29" s="7">
        <v>3</v>
      </c>
    </row>
    <row r="30" spans="2:7" x14ac:dyDescent="0.35">
      <c r="B30" s="6" t="s">
        <v>2043</v>
      </c>
      <c r="C30" s="7">
        <v>57</v>
      </c>
      <c r="D30" s="7">
        <v>364</v>
      </c>
      <c r="E30" s="7">
        <v>14</v>
      </c>
      <c r="F30" s="7">
        <v>565</v>
      </c>
      <c r="G30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B70C-37DB-4A72-9DA9-096EFD0BA21F}">
  <dimension ref="A1:F22"/>
  <sheetViews>
    <sheetView topLeftCell="D1" workbookViewId="0">
      <selection activeCell="K42" sqref="K4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3.1640625" bestFit="1" customWidth="1"/>
    <col min="8" max="8" width="15.83203125" bestFit="1" customWidth="1"/>
    <col min="9" max="9" width="13.1640625" bestFit="1" customWidth="1"/>
    <col min="10" max="10" width="20.58203125" bestFit="1" customWidth="1"/>
    <col min="11" max="11" width="17.9140625" bestFit="1" customWidth="1"/>
  </cols>
  <sheetData>
    <row r="1" spans="1:6" x14ac:dyDescent="0.35">
      <c r="A1" s="5" t="s">
        <v>2031</v>
      </c>
      <c r="B1" t="s">
        <v>2042</v>
      </c>
    </row>
    <row r="2" spans="1:6" x14ac:dyDescent="0.35">
      <c r="A2" s="5" t="s">
        <v>2089</v>
      </c>
      <c r="B2" t="s">
        <v>2045</v>
      </c>
    </row>
    <row r="4" spans="1:6" x14ac:dyDescent="0.35">
      <c r="A4" s="5" t="s">
        <v>2046</v>
      </c>
      <c r="B4" s="5" t="s">
        <v>2044</v>
      </c>
    </row>
    <row r="5" spans="1:6" x14ac:dyDescent="0.3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6" t="s">
        <v>2073</v>
      </c>
      <c r="B6" s="7">
        <v>6</v>
      </c>
      <c r="C6" s="7">
        <v>32</v>
      </c>
      <c r="D6" s="7"/>
      <c r="E6" s="7">
        <v>46</v>
      </c>
      <c r="F6" s="7">
        <v>84</v>
      </c>
    </row>
    <row r="7" spans="1:6" x14ac:dyDescent="0.35">
      <c r="A7" s="9" t="s">
        <v>2074</v>
      </c>
      <c r="B7" s="7">
        <v>3</v>
      </c>
      <c r="C7" s="7">
        <v>14</v>
      </c>
      <c r="D7" s="7"/>
      <c r="E7" s="7">
        <v>15</v>
      </c>
      <c r="F7" s="7">
        <v>32</v>
      </c>
    </row>
    <row r="8" spans="1:6" x14ac:dyDescent="0.35">
      <c r="A8" s="9" t="s">
        <v>2075</v>
      </c>
      <c r="B8" s="7">
        <v>2</v>
      </c>
      <c r="C8" s="7">
        <v>7</v>
      </c>
      <c r="D8" s="7"/>
      <c r="E8" s="7">
        <v>14</v>
      </c>
      <c r="F8" s="7">
        <v>23</v>
      </c>
    </row>
    <row r="9" spans="1:6" x14ac:dyDescent="0.35">
      <c r="A9" s="9" t="s">
        <v>2076</v>
      </c>
      <c r="B9" s="7">
        <v>1</v>
      </c>
      <c r="C9" s="7">
        <v>11</v>
      </c>
      <c r="D9" s="7"/>
      <c r="E9" s="7">
        <v>17</v>
      </c>
      <c r="F9" s="7">
        <v>29</v>
      </c>
    </row>
    <row r="10" spans="1:6" x14ac:dyDescent="0.35">
      <c r="A10" s="6" t="s">
        <v>2077</v>
      </c>
      <c r="B10" s="7">
        <v>2</v>
      </c>
      <c r="C10" s="7">
        <v>35</v>
      </c>
      <c r="D10" s="7"/>
      <c r="E10" s="7">
        <v>47</v>
      </c>
      <c r="F10" s="7">
        <v>84</v>
      </c>
    </row>
    <row r="11" spans="1:6" x14ac:dyDescent="0.35">
      <c r="A11" s="9" t="s">
        <v>2078</v>
      </c>
      <c r="B11" s="7"/>
      <c r="C11" s="7">
        <v>9</v>
      </c>
      <c r="D11" s="7"/>
      <c r="E11" s="7">
        <v>16</v>
      </c>
      <c r="F11" s="7">
        <v>25</v>
      </c>
    </row>
    <row r="12" spans="1:6" x14ac:dyDescent="0.35">
      <c r="A12" s="9" t="s">
        <v>2079</v>
      </c>
      <c r="B12" s="7">
        <v>2</v>
      </c>
      <c r="C12" s="7">
        <v>15</v>
      </c>
      <c r="D12" s="7"/>
      <c r="E12" s="7">
        <v>10</v>
      </c>
      <c r="F12" s="7">
        <v>27</v>
      </c>
    </row>
    <row r="13" spans="1:6" x14ac:dyDescent="0.35">
      <c r="A13" s="9" t="s">
        <v>2080</v>
      </c>
      <c r="B13" s="7"/>
      <c r="C13" s="7">
        <v>11</v>
      </c>
      <c r="D13" s="7"/>
      <c r="E13" s="7">
        <v>21</v>
      </c>
      <c r="F13" s="7">
        <v>32</v>
      </c>
    </row>
    <row r="14" spans="1:6" x14ac:dyDescent="0.35">
      <c r="A14" s="6" t="s">
        <v>2081</v>
      </c>
      <c r="B14" s="7">
        <v>7</v>
      </c>
      <c r="C14" s="7">
        <v>32</v>
      </c>
      <c r="D14" s="7">
        <v>1</v>
      </c>
      <c r="E14" s="7">
        <v>46</v>
      </c>
      <c r="F14" s="7">
        <v>86</v>
      </c>
    </row>
    <row r="15" spans="1:6" x14ac:dyDescent="0.35">
      <c r="A15" s="9" t="s">
        <v>2082</v>
      </c>
      <c r="B15" s="7">
        <v>2</v>
      </c>
      <c r="C15" s="7">
        <v>12</v>
      </c>
      <c r="D15" s="7"/>
      <c r="E15" s="7">
        <v>17</v>
      </c>
      <c r="F15" s="7">
        <v>31</v>
      </c>
    </row>
    <row r="16" spans="1:6" x14ac:dyDescent="0.35">
      <c r="A16" s="9" t="s">
        <v>2083</v>
      </c>
      <c r="B16" s="7">
        <v>3</v>
      </c>
      <c r="C16" s="7">
        <v>12</v>
      </c>
      <c r="D16" s="7">
        <v>1</v>
      </c>
      <c r="E16" s="7">
        <v>10</v>
      </c>
      <c r="F16" s="7">
        <v>26</v>
      </c>
    </row>
    <row r="17" spans="1:6" x14ac:dyDescent="0.35">
      <c r="A17" s="9" t="s">
        <v>2084</v>
      </c>
      <c r="B17" s="7">
        <v>2</v>
      </c>
      <c r="C17" s="7">
        <v>8</v>
      </c>
      <c r="D17" s="7"/>
      <c r="E17" s="7">
        <v>19</v>
      </c>
      <c r="F17" s="7">
        <v>29</v>
      </c>
    </row>
    <row r="18" spans="1:6" x14ac:dyDescent="0.35">
      <c r="A18" s="6" t="s">
        <v>2085</v>
      </c>
      <c r="B18" s="7">
        <v>8</v>
      </c>
      <c r="C18" s="7">
        <v>33</v>
      </c>
      <c r="D18" s="7">
        <v>1</v>
      </c>
      <c r="E18" s="7">
        <v>48</v>
      </c>
      <c r="F18" s="7">
        <v>90</v>
      </c>
    </row>
    <row r="19" spans="1:6" x14ac:dyDescent="0.35">
      <c r="A19" s="9" t="s">
        <v>2086</v>
      </c>
      <c r="B19" s="7">
        <v>4</v>
      </c>
      <c r="C19" s="7">
        <v>13</v>
      </c>
      <c r="D19" s="7"/>
      <c r="E19" s="7">
        <v>18</v>
      </c>
      <c r="F19" s="7">
        <v>35</v>
      </c>
    </row>
    <row r="20" spans="1:6" x14ac:dyDescent="0.35">
      <c r="A20" s="9" t="s">
        <v>2087</v>
      </c>
      <c r="B20" s="7">
        <v>2</v>
      </c>
      <c r="C20" s="7">
        <v>11</v>
      </c>
      <c r="D20" s="7">
        <v>1</v>
      </c>
      <c r="E20" s="7">
        <v>16</v>
      </c>
      <c r="F20" s="7">
        <v>30</v>
      </c>
    </row>
    <row r="21" spans="1:6" x14ac:dyDescent="0.35">
      <c r="A21" s="9" t="s">
        <v>2088</v>
      </c>
      <c r="B21" s="7">
        <v>2</v>
      </c>
      <c r="C21" s="7">
        <v>9</v>
      </c>
      <c r="D21" s="7"/>
      <c r="E21" s="7">
        <v>14</v>
      </c>
      <c r="F21" s="7">
        <v>25</v>
      </c>
    </row>
    <row r="22" spans="1:6" x14ac:dyDescent="0.35">
      <c r="A22" s="6" t="s">
        <v>2043</v>
      </c>
      <c r="B22" s="7">
        <v>23</v>
      </c>
      <c r="C22" s="7">
        <v>132</v>
      </c>
      <c r="D22" s="7">
        <v>2</v>
      </c>
      <c r="E22" s="7">
        <v>187</v>
      </c>
      <c r="F22" s="7">
        <v>344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ED1E-DA23-4FAD-82A9-628A8AE74DE8}">
  <dimension ref="A1:J14"/>
  <sheetViews>
    <sheetView workbookViewId="0">
      <selection activeCell="N21" sqref="N21"/>
    </sheetView>
  </sheetViews>
  <sheetFormatPr defaultRowHeight="15.5" x14ac:dyDescent="0.35"/>
  <cols>
    <col min="1" max="1" width="16.4140625" bestFit="1" customWidth="1"/>
    <col min="3" max="3" width="12.83203125" style="10" bestFit="1" customWidth="1"/>
    <col min="4" max="4" width="16.75" bestFit="1" customWidth="1"/>
    <col min="5" max="5" width="13.1640625" bestFit="1" customWidth="1"/>
    <col min="6" max="6" width="15.75" bestFit="1" customWidth="1"/>
    <col min="7" max="7" width="12.1640625" bestFit="1" customWidth="1"/>
    <col min="8" max="8" width="19.25" bestFit="1" customWidth="1"/>
    <col min="9" max="9" width="15.58203125" bestFit="1" customWidth="1"/>
    <col min="10" max="10" width="18.25" bestFit="1" customWidth="1"/>
  </cols>
  <sheetData>
    <row r="1" spans="1:10" x14ac:dyDescent="0.35">
      <c r="A1" s="14" t="s">
        <v>2090</v>
      </c>
      <c r="B1" s="14"/>
      <c r="C1" s="1"/>
    </row>
    <row r="2" spans="1:10" s="10" customFormat="1" x14ac:dyDescent="0.35">
      <c r="A2" s="12" t="s">
        <v>2099</v>
      </c>
      <c r="B2" s="12" t="s">
        <v>2098</v>
      </c>
      <c r="C2" s="10" t="s">
        <v>2090</v>
      </c>
      <c r="D2" s="10" t="s">
        <v>2091</v>
      </c>
      <c r="E2" s="10" t="s">
        <v>2092</v>
      </c>
      <c r="F2" s="10" t="s">
        <v>2093</v>
      </c>
      <c r="G2" s="10" t="s">
        <v>2100</v>
      </c>
      <c r="H2" s="10" t="s">
        <v>2094</v>
      </c>
      <c r="I2" s="10" t="s">
        <v>2095</v>
      </c>
      <c r="J2" s="10" t="s">
        <v>2096</v>
      </c>
    </row>
    <row r="3" spans="1:10" x14ac:dyDescent="0.35">
      <c r="A3" s="13">
        <v>-1</v>
      </c>
      <c r="B3" s="13">
        <v>1000</v>
      </c>
      <c r="C3" s="10" t="s">
        <v>2097</v>
      </c>
      <c r="D3">
        <f t="shared" ref="D3:D13" si="0">COUNTIFS(goals,CONCATENATE("&gt;=",TEXT($A3,"#")),goals,CONCATENATE("&lt;",TEXT($B3,"#")),outcomes,"=successful")</f>
        <v>30</v>
      </c>
      <c r="E3">
        <f t="shared" ref="E3:E13" si="1">COUNTIFS(goals,CONCATENATE("&gt;=",TEXT($A3,"#")),goals,CONCATENATE("&lt;",TEXT($B3,"#")),outcomes,"=failed")</f>
        <v>20</v>
      </c>
      <c r="F3">
        <f t="shared" ref="F3:F13" si="2">COUNTIFS(goals,CONCATENATE("&gt;=",TEXT($A3,"#")),goals,CONCATENATE("&lt;",TEXT($B3,"#")),outcomes,"=canceled")</f>
        <v>1</v>
      </c>
      <c r="G3">
        <f>SUM(D3:F3)</f>
        <v>51</v>
      </c>
      <c r="H3" s="11">
        <f>D3/$G3</f>
        <v>0.58823529411764708</v>
      </c>
      <c r="I3" s="11">
        <f t="shared" ref="I3:J3" si="3">E3/$G3</f>
        <v>0.39215686274509803</v>
      </c>
      <c r="J3" s="11">
        <f t="shared" si="3"/>
        <v>1.9607843137254902E-2</v>
      </c>
    </row>
    <row r="4" spans="1:10" x14ac:dyDescent="0.35">
      <c r="A4" s="13">
        <v>1000</v>
      </c>
      <c r="B4" s="13">
        <v>5000</v>
      </c>
      <c r="C4" s="10" t="str">
        <f>CONCATENATE(A4," to ",B4)</f>
        <v>1000 to 5000</v>
      </c>
      <c r="D4">
        <f t="shared" si="0"/>
        <v>191</v>
      </c>
      <c r="E4">
        <f t="shared" si="1"/>
        <v>38</v>
      </c>
      <c r="F4">
        <f t="shared" si="2"/>
        <v>2</v>
      </c>
      <c r="G4">
        <f t="shared" ref="G4:G14" si="4">SUM(D4:F4)</f>
        <v>231</v>
      </c>
      <c r="H4" s="11">
        <f t="shared" ref="H4:H14" si="5">D4/$G4</f>
        <v>0.82683982683982682</v>
      </c>
      <c r="I4" s="11">
        <f t="shared" ref="I4:I14" si="6">E4/$G4</f>
        <v>0.16450216450216451</v>
      </c>
      <c r="J4" s="11">
        <f t="shared" ref="J4:J14" si="7">F4/$G4</f>
        <v>8.658008658008658E-3</v>
      </c>
    </row>
    <row r="5" spans="1:10" x14ac:dyDescent="0.35">
      <c r="A5" s="13">
        <v>5000</v>
      </c>
      <c r="B5" s="13">
        <v>10000</v>
      </c>
      <c r="C5" s="10" t="str">
        <f t="shared" ref="C5:C14" si="8">CONCATENATE(A5," to ",B5)</f>
        <v>5000 to 10000</v>
      </c>
      <c r="D5">
        <f t="shared" si="0"/>
        <v>164</v>
      </c>
      <c r="E5">
        <f t="shared" si="1"/>
        <v>126</v>
      </c>
      <c r="F5">
        <f t="shared" si="2"/>
        <v>25</v>
      </c>
      <c r="G5">
        <f t="shared" si="4"/>
        <v>315</v>
      </c>
      <c r="H5" s="11">
        <f t="shared" si="5"/>
        <v>0.52063492063492067</v>
      </c>
      <c r="I5" s="11">
        <f t="shared" si="6"/>
        <v>0.4</v>
      </c>
      <c r="J5" s="11">
        <f t="shared" si="7"/>
        <v>7.9365079365079361E-2</v>
      </c>
    </row>
    <row r="6" spans="1:10" x14ac:dyDescent="0.35">
      <c r="A6" s="13">
        <v>10000</v>
      </c>
      <c r="B6" s="13">
        <v>15000</v>
      </c>
      <c r="C6" s="10" t="str">
        <f t="shared" si="8"/>
        <v>10000 to 15000</v>
      </c>
      <c r="D6">
        <f t="shared" si="0"/>
        <v>4</v>
      </c>
      <c r="E6">
        <f t="shared" si="1"/>
        <v>5</v>
      </c>
      <c r="F6">
        <f t="shared" si="2"/>
        <v>0</v>
      </c>
      <c r="G6">
        <f t="shared" si="4"/>
        <v>9</v>
      </c>
      <c r="H6" s="11">
        <f t="shared" si="5"/>
        <v>0.44444444444444442</v>
      </c>
      <c r="I6" s="11">
        <f t="shared" si="6"/>
        <v>0.55555555555555558</v>
      </c>
      <c r="J6" s="11">
        <f t="shared" si="7"/>
        <v>0</v>
      </c>
    </row>
    <row r="7" spans="1:10" x14ac:dyDescent="0.35">
      <c r="A7" s="13">
        <v>15000</v>
      </c>
      <c r="B7" s="13">
        <v>20000</v>
      </c>
      <c r="C7" s="10" t="str">
        <f t="shared" si="8"/>
        <v>15000 to 20000</v>
      </c>
      <c r="D7">
        <f t="shared" si="0"/>
        <v>10</v>
      </c>
      <c r="E7">
        <f t="shared" si="1"/>
        <v>0</v>
      </c>
      <c r="F7">
        <f t="shared" si="2"/>
        <v>0</v>
      </c>
      <c r="G7">
        <f t="shared" si="4"/>
        <v>10</v>
      </c>
      <c r="H7" s="11">
        <f t="shared" si="5"/>
        <v>1</v>
      </c>
      <c r="I7" s="11">
        <f t="shared" si="6"/>
        <v>0</v>
      </c>
      <c r="J7" s="11">
        <f t="shared" si="7"/>
        <v>0</v>
      </c>
    </row>
    <row r="8" spans="1:10" x14ac:dyDescent="0.35">
      <c r="A8" s="13">
        <v>20000</v>
      </c>
      <c r="B8" s="13">
        <v>25000</v>
      </c>
      <c r="C8" s="10" t="str">
        <f t="shared" si="8"/>
        <v>20000 to 25000</v>
      </c>
      <c r="D8">
        <f t="shared" si="0"/>
        <v>7</v>
      </c>
      <c r="E8">
        <f t="shared" si="1"/>
        <v>0</v>
      </c>
      <c r="F8">
        <f t="shared" si="2"/>
        <v>0</v>
      </c>
      <c r="G8">
        <f t="shared" si="4"/>
        <v>7</v>
      </c>
      <c r="H8" s="11">
        <f t="shared" si="5"/>
        <v>1</v>
      </c>
      <c r="I8" s="11">
        <f t="shared" si="6"/>
        <v>0</v>
      </c>
      <c r="J8" s="11">
        <f t="shared" si="7"/>
        <v>0</v>
      </c>
    </row>
    <row r="9" spans="1:10" x14ac:dyDescent="0.35">
      <c r="A9" s="13">
        <v>25000</v>
      </c>
      <c r="B9" s="13">
        <v>30000</v>
      </c>
      <c r="C9" s="10" t="str">
        <f t="shared" si="8"/>
        <v>25000 to 30000</v>
      </c>
      <c r="D9">
        <f t="shared" si="0"/>
        <v>11</v>
      </c>
      <c r="E9">
        <f t="shared" si="1"/>
        <v>3</v>
      </c>
      <c r="F9">
        <f t="shared" si="2"/>
        <v>0</v>
      </c>
      <c r="G9">
        <f t="shared" si="4"/>
        <v>14</v>
      </c>
      <c r="H9" s="11">
        <f t="shared" si="5"/>
        <v>0.7857142857142857</v>
      </c>
      <c r="I9" s="11">
        <f t="shared" si="6"/>
        <v>0.21428571428571427</v>
      </c>
      <c r="J9" s="11">
        <f t="shared" si="7"/>
        <v>0</v>
      </c>
    </row>
    <row r="10" spans="1:10" x14ac:dyDescent="0.35">
      <c r="A10" s="13">
        <v>30000</v>
      </c>
      <c r="B10" s="13">
        <v>35000</v>
      </c>
      <c r="C10" s="10" t="str">
        <f t="shared" si="8"/>
        <v>30000 to 35000</v>
      </c>
      <c r="D10">
        <f t="shared" si="0"/>
        <v>7</v>
      </c>
      <c r="E10">
        <f t="shared" si="1"/>
        <v>0</v>
      </c>
      <c r="F10">
        <f t="shared" si="2"/>
        <v>0</v>
      </c>
      <c r="G10">
        <f t="shared" si="4"/>
        <v>7</v>
      </c>
      <c r="H10" s="11">
        <f t="shared" si="5"/>
        <v>1</v>
      </c>
      <c r="I10" s="11">
        <f t="shared" si="6"/>
        <v>0</v>
      </c>
      <c r="J10" s="11">
        <f t="shared" si="7"/>
        <v>0</v>
      </c>
    </row>
    <row r="11" spans="1:10" x14ac:dyDescent="0.35">
      <c r="A11" s="13">
        <v>35000</v>
      </c>
      <c r="B11" s="13">
        <v>40000</v>
      </c>
      <c r="C11" s="10" t="str">
        <f t="shared" si="8"/>
        <v>35000 to 40000</v>
      </c>
      <c r="D11">
        <f t="shared" si="0"/>
        <v>8</v>
      </c>
      <c r="E11">
        <f t="shared" si="1"/>
        <v>3</v>
      </c>
      <c r="F11">
        <f t="shared" si="2"/>
        <v>1</v>
      </c>
      <c r="G11">
        <f t="shared" si="4"/>
        <v>12</v>
      </c>
      <c r="H11" s="11">
        <f t="shared" si="5"/>
        <v>0.66666666666666663</v>
      </c>
      <c r="I11" s="11">
        <f t="shared" si="6"/>
        <v>0.25</v>
      </c>
      <c r="J11" s="11">
        <f t="shared" si="7"/>
        <v>8.3333333333333329E-2</v>
      </c>
    </row>
    <row r="12" spans="1:10" x14ac:dyDescent="0.35">
      <c r="A12" s="13">
        <v>40000</v>
      </c>
      <c r="B12" s="13">
        <v>45000</v>
      </c>
      <c r="C12" s="10" t="str">
        <f t="shared" si="8"/>
        <v>40000 to 45000</v>
      </c>
      <c r="D12">
        <f t="shared" si="0"/>
        <v>11</v>
      </c>
      <c r="E12">
        <f t="shared" si="1"/>
        <v>3</v>
      </c>
      <c r="F12">
        <f t="shared" si="2"/>
        <v>0</v>
      </c>
      <c r="G12">
        <f t="shared" si="4"/>
        <v>14</v>
      </c>
      <c r="H12" s="11">
        <f t="shared" si="5"/>
        <v>0.7857142857142857</v>
      </c>
      <c r="I12" s="11">
        <f t="shared" si="6"/>
        <v>0.21428571428571427</v>
      </c>
      <c r="J12" s="11">
        <f t="shared" si="7"/>
        <v>0</v>
      </c>
    </row>
    <row r="13" spans="1:10" x14ac:dyDescent="0.35">
      <c r="A13" s="13">
        <v>45000</v>
      </c>
      <c r="B13" s="13">
        <v>50000</v>
      </c>
      <c r="C13" s="10" t="str">
        <f t="shared" si="8"/>
        <v>45000 to 50000</v>
      </c>
      <c r="D13">
        <f t="shared" si="0"/>
        <v>8</v>
      </c>
      <c r="E13">
        <f t="shared" si="1"/>
        <v>3</v>
      </c>
      <c r="F13">
        <f t="shared" si="2"/>
        <v>0</v>
      </c>
      <c r="G13">
        <f t="shared" si="4"/>
        <v>11</v>
      </c>
      <c r="H13" s="11">
        <f t="shared" si="5"/>
        <v>0.72727272727272729</v>
      </c>
      <c r="I13" s="11">
        <f t="shared" si="6"/>
        <v>0.27272727272727271</v>
      </c>
      <c r="J13" s="11">
        <f t="shared" si="7"/>
        <v>0</v>
      </c>
    </row>
    <row r="14" spans="1:10" x14ac:dyDescent="0.35">
      <c r="A14" s="13">
        <v>50000</v>
      </c>
      <c r="B14" s="13" t="s">
        <v>2101</v>
      </c>
      <c r="C14" s="10" t="str">
        <f t="shared" si="8"/>
        <v>50000 to ∞</v>
      </c>
      <c r="D14">
        <f>COUNTIFS(goals,CONCATENATE("&gt;=",TEXT($A14,"#")),outcomes,"=successful")</f>
        <v>114</v>
      </c>
      <c r="E14">
        <f>COUNTIFS(goals,CONCATENATE("&gt;=",TEXT($A14,"#")),outcomes,"=failed")</f>
        <v>163</v>
      </c>
      <c r="F14">
        <f>COUNTIFS(goals,CONCATENATE("&gt;=",TEXT($A14,"#")),outcomes,"=canceled")</f>
        <v>28</v>
      </c>
      <c r="G14">
        <f t="shared" si="4"/>
        <v>305</v>
      </c>
      <c r="H14" s="11">
        <f t="shared" si="5"/>
        <v>0.3737704918032787</v>
      </c>
      <c r="I14" s="11">
        <f t="shared" si="6"/>
        <v>0.53442622950819674</v>
      </c>
      <c r="J14" s="11">
        <f t="shared" si="7"/>
        <v>9.1803278688524587E-2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D098-E5CE-4B25-BE96-54F2734EEFF6}">
  <dimension ref="A1:J646"/>
  <sheetViews>
    <sheetView tabSelected="1" workbookViewId="0">
      <selection activeCell="I23" sqref="I23"/>
    </sheetView>
  </sheetViews>
  <sheetFormatPr defaultRowHeight="15.5" x14ac:dyDescent="0.35"/>
  <cols>
    <col min="2" max="2" width="12.83203125" bestFit="1" customWidth="1"/>
    <col min="5" max="5" width="12.83203125" bestFit="1" customWidth="1"/>
    <col min="8" max="8" width="16.58203125" bestFit="1" customWidth="1"/>
    <col min="9" max="9" width="19.08203125" bestFit="1" customWidth="1"/>
    <col min="10" max="10" width="15.4140625" bestFit="1" customWidth="1"/>
  </cols>
  <sheetData>
    <row r="1" spans="1:10" s="10" customFormat="1" x14ac:dyDescent="0.35">
      <c r="A1" s="10" t="s">
        <v>2102</v>
      </c>
      <c r="B1" s="10" t="s">
        <v>5</v>
      </c>
      <c r="D1" s="10" t="s">
        <v>4</v>
      </c>
      <c r="E1" s="10" t="s">
        <v>5</v>
      </c>
    </row>
    <row r="2" spans="1:10" x14ac:dyDescent="0.35">
      <c r="A2" t="s">
        <v>20</v>
      </c>
      <c r="B2" s="15">
        <f t="array" ref="B2">INDEX(backers_count, SMALL(IF("successful"=outcomes, ROW(outcomes)-ROW($A$2)+1), ROW(1:1)))</f>
        <v>158</v>
      </c>
      <c r="D2" t="s">
        <v>14</v>
      </c>
      <c r="E2">
        <v>0</v>
      </c>
      <c r="I2" s="10" t="s">
        <v>2103</v>
      </c>
      <c r="J2" s="10" t="s">
        <v>2104</v>
      </c>
    </row>
    <row r="3" spans="1:10" x14ac:dyDescent="0.35">
      <c r="A3" t="s">
        <v>20</v>
      </c>
      <c r="B3" s="15">
        <f t="array" ref="B3">INDEX(backers_count, SMALL(IF("successful"=outcomes, ROW(outcomes)-ROW($A$2)+1), ROW(2:2)))</f>
        <v>1425</v>
      </c>
      <c r="D3" t="s">
        <v>14</v>
      </c>
      <c r="E3">
        <v>24</v>
      </c>
      <c r="H3" t="s">
        <v>2106</v>
      </c>
      <c r="I3" s="16">
        <f>AVERAGE(success_list)</f>
        <v>851.14690265486729</v>
      </c>
      <c r="J3" s="16">
        <f>AVERAGE(fail_list)</f>
        <v>585.61538461538464</v>
      </c>
    </row>
    <row r="4" spans="1:10" x14ac:dyDescent="0.35">
      <c r="A4" t="s">
        <v>20</v>
      </c>
      <c r="B4" s="15">
        <f t="array" ref="B4">INDEX(backers_count, SMALL(IF("successful"=outcomes, ROW(outcomes)-ROW($A$2)+1), ROW(3:3)))</f>
        <v>174</v>
      </c>
      <c r="D4" t="s">
        <v>14</v>
      </c>
      <c r="E4">
        <v>53</v>
      </c>
      <c r="H4" t="s">
        <v>2105</v>
      </c>
      <c r="I4" s="16">
        <f>MEDIAN(success_list)</f>
        <v>201</v>
      </c>
      <c r="J4" s="16">
        <f>MEDIAN(fail_list)</f>
        <v>114.5</v>
      </c>
    </row>
    <row r="5" spans="1:10" x14ac:dyDescent="0.35">
      <c r="A5" t="s">
        <v>20</v>
      </c>
      <c r="B5" s="15">
        <f t="array" ref="B5">INDEX(backers_count, SMALL(IF("successful"=outcomes, ROW(outcomes)-ROW($A$2)+1), ROW(4:4)))</f>
        <v>227</v>
      </c>
      <c r="D5" t="s">
        <v>14</v>
      </c>
      <c r="E5">
        <v>18</v>
      </c>
      <c r="H5" t="s">
        <v>2107</v>
      </c>
      <c r="I5" s="16">
        <f>MIN(success_list)</f>
        <v>16</v>
      </c>
      <c r="J5" s="16">
        <f>MIN(fail_list)</f>
        <v>0</v>
      </c>
    </row>
    <row r="6" spans="1:10" x14ac:dyDescent="0.35">
      <c r="A6" t="s">
        <v>20</v>
      </c>
      <c r="B6" s="15">
        <f t="array" ref="B6">INDEX(backers_count, SMALL(IF("successful"=outcomes, ROW(outcomes)-ROW($A$2)+1), ROW(5:5)))</f>
        <v>220</v>
      </c>
      <c r="D6" t="s">
        <v>14</v>
      </c>
      <c r="E6">
        <v>44</v>
      </c>
      <c r="H6" t="s">
        <v>2108</v>
      </c>
      <c r="I6" s="16">
        <f>MAX(success_list)</f>
        <v>7295</v>
      </c>
      <c r="J6" s="16">
        <f>MAX(fail_list)</f>
        <v>6080</v>
      </c>
    </row>
    <row r="7" spans="1:10" x14ac:dyDescent="0.35">
      <c r="A7" t="s">
        <v>20</v>
      </c>
      <c r="B7" s="15">
        <f t="array" ref="B7">INDEX(backers_count, SMALL(IF("successful"=outcomes, ROW(outcomes)-ROW($A$2)+1), ROW(6:6)))</f>
        <v>98</v>
      </c>
      <c r="D7" t="s">
        <v>14</v>
      </c>
      <c r="E7">
        <v>27</v>
      </c>
      <c r="H7" t="s">
        <v>2109</v>
      </c>
      <c r="I7" s="16">
        <f>_xlfn.VAR.P(success_list)</f>
        <v>1603373.7324019109</v>
      </c>
      <c r="J7" s="16">
        <f>_xlfn.VAR.P(fail_list)</f>
        <v>921574.68174133555</v>
      </c>
    </row>
    <row r="8" spans="1:10" x14ac:dyDescent="0.35">
      <c r="A8" t="s">
        <v>20</v>
      </c>
      <c r="B8" s="15">
        <f t="array" ref="B8">INDEX(backers_count, SMALL(IF("successful"=outcomes, ROW(outcomes)-ROW($A$2)+1), ROW(7:7)))</f>
        <v>100</v>
      </c>
      <c r="D8" t="s">
        <v>14</v>
      </c>
      <c r="E8">
        <v>55</v>
      </c>
      <c r="H8" t="s">
        <v>2110</v>
      </c>
      <c r="I8" s="16">
        <f>_xlfn.STDEV.P(success_list)</f>
        <v>1266.2439466397898</v>
      </c>
      <c r="J8" s="16">
        <f>_xlfn.STDEV.P(fail_list)</f>
        <v>959.98681331637863</v>
      </c>
    </row>
    <row r="9" spans="1:10" x14ac:dyDescent="0.35">
      <c r="A9" t="s">
        <v>20</v>
      </c>
      <c r="B9" s="15">
        <f t="array" ref="B9">INDEX(backers_count, SMALL(IF("successful"=outcomes, ROW(outcomes)-ROW($A$2)+1), ROW(8:8)))</f>
        <v>1249</v>
      </c>
      <c r="D9" t="s">
        <v>14</v>
      </c>
      <c r="E9">
        <v>200</v>
      </c>
    </row>
    <row r="10" spans="1:10" x14ac:dyDescent="0.35">
      <c r="A10" t="s">
        <v>20</v>
      </c>
      <c r="B10" s="15">
        <f t="array" ref="B10">INDEX(backers_count, SMALL(IF("successful"=outcomes, ROW(outcomes)-ROW($A$2)+1), ROW(9:9)))</f>
        <v>1396</v>
      </c>
      <c r="D10" t="s">
        <v>14</v>
      </c>
      <c r="E10">
        <v>452</v>
      </c>
    </row>
    <row r="11" spans="1:10" x14ac:dyDescent="0.35">
      <c r="A11" t="s">
        <v>20</v>
      </c>
      <c r="B11" s="15">
        <f t="array" ref="B11">INDEX(backers_count, SMALL(IF("successful"=outcomes, ROW(outcomes)-ROW($A$2)+1), ROW(10:10)))</f>
        <v>890</v>
      </c>
      <c r="D11" t="s">
        <v>14</v>
      </c>
      <c r="E11">
        <v>674</v>
      </c>
    </row>
    <row r="12" spans="1:10" x14ac:dyDescent="0.35">
      <c r="A12" t="s">
        <v>20</v>
      </c>
      <c r="B12" s="15">
        <f t="array" ref="B12">INDEX(backers_count, SMALL(IF("successful"=outcomes, ROW(outcomes)-ROW($A$2)+1), ROW(11:11)))</f>
        <v>142</v>
      </c>
      <c r="D12" t="s">
        <v>14</v>
      </c>
      <c r="E12">
        <v>558</v>
      </c>
    </row>
    <row r="13" spans="1:10" x14ac:dyDescent="0.35">
      <c r="A13" t="s">
        <v>20</v>
      </c>
      <c r="B13" s="15">
        <f t="array" ref="B13">INDEX(backers_count, SMALL(IF("successful"=outcomes, ROW(outcomes)-ROW($A$2)+1), ROW(12:12)))</f>
        <v>2673</v>
      </c>
      <c r="D13" t="s">
        <v>14</v>
      </c>
      <c r="E13">
        <v>15</v>
      </c>
    </row>
    <row r="14" spans="1:10" x14ac:dyDescent="0.35">
      <c r="A14" t="s">
        <v>20</v>
      </c>
      <c r="B14" s="15">
        <f t="array" ref="B14">INDEX(backers_count, SMALL(IF("successful"=outcomes, ROW(outcomes)-ROW($A$2)+1), ROW(13:13)))</f>
        <v>163</v>
      </c>
      <c r="D14" t="s">
        <v>14</v>
      </c>
      <c r="E14">
        <v>2307</v>
      </c>
    </row>
    <row r="15" spans="1:10" x14ac:dyDescent="0.35">
      <c r="A15" t="s">
        <v>20</v>
      </c>
      <c r="B15" s="15">
        <f t="array" ref="B15">INDEX(backers_count, SMALL(IF("successful"=outcomes, ROW(outcomes)-ROW($A$2)+1), ROW(14:14)))</f>
        <v>2220</v>
      </c>
      <c r="D15" t="s">
        <v>14</v>
      </c>
      <c r="E15">
        <v>88</v>
      </c>
    </row>
    <row r="16" spans="1:10" x14ac:dyDescent="0.35">
      <c r="A16" t="s">
        <v>20</v>
      </c>
      <c r="B16" s="15">
        <f t="array" ref="B16">INDEX(backers_count, SMALL(IF("successful"=outcomes, ROW(outcomes)-ROW($A$2)+1), ROW(15:15)))</f>
        <v>1606</v>
      </c>
      <c r="D16" t="s">
        <v>14</v>
      </c>
      <c r="E16">
        <v>48</v>
      </c>
    </row>
    <row r="17" spans="1:5" x14ac:dyDescent="0.35">
      <c r="A17" t="s">
        <v>20</v>
      </c>
      <c r="B17" s="15">
        <f t="array" ref="B17">INDEX(backers_count, SMALL(IF("successful"=outcomes, ROW(outcomes)-ROW($A$2)+1), ROW(16:16)))</f>
        <v>129</v>
      </c>
      <c r="D17" t="s">
        <v>14</v>
      </c>
      <c r="E17">
        <v>1</v>
      </c>
    </row>
    <row r="18" spans="1:5" x14ac:dyDescent="0.35">
      <c r="A18" t="s">
        <v>20</v>
      </c>
      <c r="B18" s="15">
        <f t="array" ref="B18">INDEX(backers_count, SMALL(IF("successful"=outcomes, ROW(outcomes)-ROW($A$2)+1), ROW(17:17)))</f>
        <v>226</v>
      </c>
      <c r="D18" t="s">
        <v>14</v>
      </c>
      <c r="E18">
        <v>1467</v>
      </c>
    </row>
    <row r="19" spans="1:5" x14ac:dyDescent="0.35">
      <c r="A19" t="s">
        <v>20</v>
      </c>
      <c r="B19" s="15">
        <f t="array" ref="B19">INDEX(backers_count, SMALL(IF("successful"=outcomes, ROW(outcomes)-ROW($A$2)+1), ROW(18:18)))</f>
        <v>5419</v>
      </c>
      <c r="D19" t="s">
        <v>14</v>
      </c>
      <c r="E19">
        <v>75</v>
      </c>
    </row>
    <row r="20" spans="1:5" x14ac:dyDescent="0.35">
      <c r="A20" t="s">
        <v>20</v>
      </c>
      <c r="B20" s="15">
        <f t="array" ref="B20">INDEX(backers_count, SMALL(IF("successful"=outcomes, ROW(outcomes)-ROW($A$2)+1), ROW(19:19)))</f>
        <v>165</v>
      </c>
      <c r="D20" t="s">
        <v>14</v>
      </c>
      <c r="E20">
        <v>120</v>
      </c>
    </row>
    <row r="21" spans="1:5" x14ac:dyDescent="0.35">
      <c r="A21" t="s">
        <v>20</v>
      </c>
      <c r="B21" s="15">
        <f t="array" ref="B21">INDEX(backers_count, SMALL(IF("successful"=outcomes, ROW(outcomes)-ROW($A$2)+1), ROW(20:20)))</f>
        <v>1965</v>
      </c>
      <c r="D21" t="s">
        <v>14</v>
      </c>
      <c r="E21">
        <v>2253</v>
      </c>
    </row>
    <row r="22" spans="1:5" x14ac:dyDescent="0.35">
      <c r="A22" t="s">
        <v>20</v>
      </c>
      <c r="B22" s="15">
        <f t="array" ref="B22">INDEX(backers_count, SMALL(IF("successful"=outcomes, ROW(outcomes)-ROW($A$2)+1), ROW(21:21)))</f>
        <v>16</v>
      </c>
      <c r="D22" t="s">
        <v>14</v>
      </c>
      <c r="E22">
        <v>5</v>
      </c>
    </row>
    <row r="23" spans="1:5" x14ac:dyDescent="0.35">
      <c r="A23" t="s">
        <v>20</v>
      </c>
      <c r="B23" s="15">
        <f t="array" ref="B23">INDEX(backers_count, SMALL(IF("successful"=outcomes, ROW(outcomes)-ROW($A$2)+1), ROW(22:22)))</f>
        <v>107</v>
      </c>
      <c r="D23" t="s">
        <v>14</v>
      </c>
      <c r="E23">
        <v>38</v>
      </c>
    </row>
    <row r="24" spans="1:5" x14ac:dyDescent="0.35">
      <c r="A24" t="s">
        <v>20</v>
      </c>
      <c r="B24" s="15">
        <f t="array" ref="B24">INDEX(backers_count, SMALL(IF("successful"=outcomes, ROW(outcomes)-ROW($A$2)+1), ROW(23:23)))</f>
        <v>134</v>
      </c>
      <c r="D24" t="s">
        <v>14</v>
      </c>
      <c r="E24">
        <v>12</v>
      </c>
    </row>
    <row r="25" spans="1:5" x14ac:dyDescent="0.35">
      <c r="A25" t="s">
        <v>20</v>
      </c>
      <c r="B25" s="15">
        <f t="array" ref="B25">INDEX(backers_count, SMALL(IF("successful"=outcomes, ROW(outcomes)-ROW($A$2)+1), ROW(24:24)))</f>
        <v>198</v>
      </c>
      <c r="D25" t="s">
        <v>14</v>
      </c>
      <c r="E25">
        <v>1684</v>
      </c>
    </row>
    <row r="26" spans="1:5" x14ac:dyDescent="0.35">
      <c r="A26" t="s">
        <v>20</v>
      </c>
      <c r="B26" s="15">
        <f t="array" ref="B26">INDEX(backers_count, SMALL(IF("successful"=outcomes, ROW(outcomes)-ROW($A$2)+1), ROW(25:25)))</f>
        <v>111</v>
      </c>
      <c r="D26" t="s">
        <v>14</v>
      </c>
      <c r="E26">
        <v>56</v>
      </c>
    </row>
    <row r="27" spans="1:5" x14ac:dyDescent="0.35">
      <c r="A27" t="s">
        <v>20</v>
      </c>
      <c r="B27" s="15">
        <f t="array" ref="B27">INDEX(backers_count, SMALL(IF("successful"=outcomes, ROW(outcomes)-ROW($A$2)+1), ROW(26:26)))</f>
        <v>222</v>
      </c>
      <c r="D27" t="s">
        <v>14</v>
      </c>
      <c r="E27">
        <v>838</v>
      </c>
    </row>
    <row r="28" spans="1:5" x14ac:dyDescent="0.35">
      <c r="A28" t="s">
        <v>20</v>
      </c>
      <c r="B28" s="15">
        <f t="array" ref="B28">INDEX(backers_count, SMALL(IF("successful"=outcomes, ROW(outcomes)-ROW($A$2)+1), ROW(27:27)))</f>
        <v>6212</v>
      </c>
      <c r="D28" t="s">
        <v>14</v>
      </c>
      <c r="E28">
        <v>1000</v>
      </c>
    </row>
    <row r="29" spans="1:5" x14ac:dyDescent="0.35">
      <c r="A29" t="s">
        <v>20</v>
      </c>
      <c r="B29" s="15">
        <f t="array" ref="B29">INDEX(backers_count, SMALL(IF("successful"=outcomes, ROW(outcomes)-ROW($A$2)+1), ROW(28:28)))</f>
        <v>98</v>
      </c>
      <c r="D29" t="s">
        <v>14</v>
      </c>
      <c r="E29">
        <v>1482</v>
      </c>
    </row>
    <row r="30" spans="1:5" x14ac:dyDescent="0.35">
      <c r="A30" t="s">
        <v>20</v>
      </c>
      <c r="B30" s="15">
        <f t="array" ref="B30">INDEX(backers_count, SMALL(IF("successful"=outcomes, ROW(outcomes)-ROW($A$2)+1), ROW(29:29)))</f>
        <v>92</v>
      </c>
      <c r="D30" t="s">
        <v>14</v>
      </c>
      <c r="E30">
        <v>106</v>
      </c>
    </row>
    <row r="31" spans="1:5" x14ac:dyDescent="0.35">
      <c r="A31" t="s">
        <v>20</v>
      </c>
      <c r="B31" s="15">
        <f t="array" ref="B31">INDEX(backers_count, SMALL(IF("successful"=outcomes, ROW(outcomes)-ROW($A$2)+1), ROW(30:30)))</f>
        <v>149</v>
      </c>
      <c r="D31" t="s">
        <v>14</v>
      </c>
      <c r="E31">
        <v>679</v>
      </c>
    </row>
    <row r="32" spans="1:5" x14ac:dyDescent="0.35">
      <c r="A32" t="s">
        <v>20</v>
      </c>
      <c r="B32" s="15">
        <f t="array" ref="B32">INDEX(backers_count, SMALL(IF("successful"=outcomes, ROW(outcomes)-ROW($A$2)+1), ROW(31:31)))</f>
        <v>2431</v>
      </c>
      <c r="D32" t="s">
        <v>14</v>
      </c>
      <c r="E32">
        <v>1220</v>
      </c>
    </row>
    <row r="33" spans="1:5" x14ac:dyDescent="0.35">
      <c r="A33" t="s">
        <v>20</v>
      </c>
      <c r="B33" s="15">
        <f t="array" ref="B33">INDEX(backers_count, SMALL(IF("successful"=outcomes, ROW(outcomes)-ROW($A$2)+1), ROW(32:32)))</f>
        <v>303</v>
      </c>
      <c r="D33" t="s">
        <v>14</v>
      </c>
      <c r="E33">
        <v>1</v>
      </c>
    </row>
    <row r="34" spans="1:5" x14ac:dyDescent="0.35">
      <c r="A34" t="s">
        <v>20</v>
      </c>
      <c r="B34" s="15">
        <f t="array" ref="B34">INDEX(backers_count, SMALL(IF("successful"=outcomes, ROW(outcomes)-ROW($A$2)+1), ROW(33:33)))</f>
        <v>209</v>
      </c>
      <c r="D34" t="s">
        <v>14</v>
      </c>
      <c r="E34">
        <v>37</v>
      </c>
    </row>
    <row r="35" spans="1:5" x14ac:dyDescent="0.35">
      <c r="A35" t="s">
        <v>20</v>
      </c>
      <c r="B35" s="15">
        <f t="array" ref="B35">INDEX(backers_count, SMALL(IF("successful"=outcomes, ROW(outcomes)-ROW($A$2)+1), ROW(34:34)))</f>
        <v>131</v>
      </c>
      <c r="D35" t="s">
        <v>14</v>
      </c>
      <c r="E35">
        <v>60</v>
      </c>
    </row>
    <row r="36" spans="1:5" x14ac:dyDescent="0.35">
      <c r="A36" t="s">
        <v>20</v>
      </c>
      <c r="B36" s="15">
        <f t="array" ref="B36">INDEX(backers_count, SMALL(IF("successful"=outcomes, ROW(outcomes)-ROW($A$2)+1), ROW(35:35)))</f>
        <v>164</v>
      </c>
      <c r="D36" t="s">
        <v>14</v>
      </c>
      <c r="E36">
        <v>296</v>
      </c>
    </row>
    <row r="37" spans="1:5" x14ac:dyDescent="0.35">
      <c r="A37" t="s">
        <v>20</v>
      </c>
      <c r="B37" s="15">
        <f t="array" ref="B37">INDEX(backers_count, SMALL(IF("successful"=outcomes, ROW(outcomes)-ROW($A$2)+1), ROW(36:36)))</f>
        <v>201</v>
      </c>
      <c r="D37" t="s">
        <v>14</v>
      </c>
      <c r="E37">
        <v>3304</v>
      </c>
    </row>
    <row r="38" spans="1:5" x14ac:dyDescent="0.35">
      <c r="A38" t="s">
        <v>20</v>
      </c>
      <c r="B38" s="15">
        <f t="array" ref="B38">INDEX(backers_count, SMALL(IF("successful"=outcomes, ROW(outcomes)-ROW($A$2)+1), ROW(37:37)))</f>
        <v>211</v>
      </c>
      <c r="D38" t="s">
        <v>14</v>
      </c>
      <c r="E38">
        <v>73</v>
      </c>
    </row>
    <row r="39" spans="1:5" x14ac:dyDescent="0.35">
      <c r="A39" t="s">
        <v>20</v>
      </c>
      <c r="B39" s="15">
        <f t="array" ref="B39">INDEX(backers_count, SMALL(IF("successful"=outcomes, ROW(outcomes)-ROW($A$2)+1), ROW(38:38)))</f>
        <v>128</v>
      </c>
      <c r="D39" t="s">
        <v>14</v>
      </c>
      <c r="E39">
        <v>3387</v>
      </c>
    </row>
    <row r="40" spans="1:5" x14ac:dyDescent="0.35">
      <c r="A40" t="s">
        <v>20</v>
      </c>
      <c r="B40" s="15">
        <f t="array" ref="B40">INDEX(backers_count, SMALL(IF("successful"=outcomes, ROW(outcomes)-ROW($A$2)+1), ROW(39:39)))</f>
        <v>1600</v>
      </c>
      <c r="D40" t="s">
        <v>14</v>
      </c>
      <c r="E40">
        <v>662</v>
      </c>
    </row>
    <row r="41" spans="1:5" x14ac:dyDescent="0.35">
      <c r="A41" t="s">
        <v>20</v>
      </c>
      <c r="B41" s="15">
        <f t="array" ref="B41">INDEX(backers_count, SMALL(IF("successful"=outcomes, ROW(outcomes)-ROW($A$2)+1), ROW(40:40)))</f>
        <v>249</v>
      </c>
      <c r="D41" t="s">
        <v>14</v>
      </c>
      <c r="E41">
        <v>774</v>
      </c>
    </row>
    <row r="42" spans="1:5" x14ac:dyDescent="0.35">
      <c r="A42" t="s">
        <v>20</v>
      </c>
      <c r="B42" s="15">
        <f t="array" ref="B42">INDEX(backers_count, SMALL(IF("successful"=outcomes, ROW(outcomes)-ROW($A$2)+1), ROW(41:41)))</f>
        <v>236</v>
      </c>
      <c r="D42" t="s">
        <v>14</v>
      </c>
      <c r="E42">
        <v>672</v>
      </c>
    </row>
    <row r="43" spans="1:5" x14ac:dyDescent="0.35">
      <c r="A43" t="s">
        <v>20</v>
      </c>
      <c r="B43" s="15">
        <f t="array" ref="B43">INDEX(backers_count, SMALL(IF("successful"=outcomes, ROW(outcomes)-ROW($A$2)+1), ROW(42:42)))</f>
        <v>4065</v>
      </c>
      <c r="D43" t="s">
        <v>14</v>
      </c>
      <c r="E43">
        <v>940</v>
      </c>
    </row>
    <row r="44" spans="1:5" x14ac:dyDescent="0.35">
      <c r="A44" t="s">
        <v>20</v>
      </c>
      <c r="B44" s="15">
        <f t="array" ref="B44">INDEX(backers_count, SMALL(IF("successful"=outcomes, ROW(outcomes)-ROW($A$2)+1), ROW(43:43)))</f>
        <v>246</v>
      </c>
      <c r="D44" t="s">
        <v>14</v>
      </c>
      <c r="E44">
        <v>117</v>
      </c>
    </row>
    <row r="45" spans="1:5" x14ac:dyDescent="0.35">
      <c r="A45" t="s">
        <v>20</v>
      </c>
      <c r="B45" s="15">
        <f t="array" ref="B45">INDEX(backers_count, SMALL(IF("successful"=outcomes, ROW(outcomes)-ROW($A$2)+1), ROW(44:44)))</f>
        <v>2475</v>
      </c>
      <c r="D45" t="s">
        <v>14</v>
      </c>
      <c r="E45">
        <v>115</v>
      </c>
    </row>
    <row r="46" spans="1:5" x14ac:dyDescent="0.35">
      <c r="A46" t="s">
        <v>20</v>
      </c>
      <c r="B46" s="15">
        <f t="array" ref="B46">INDEX(backers_count, SMALL(IF("successful"=outcomes, ROW(outcomes)-ROW($A$2)+1), ROW(45:45)))</f>
        <v>76</v>
      </c>
      <c r="D46" t="s">
        <v>14</v>
      </c>
      <c r="E46">
        <v>326</v>
      </c>
    </row>
    <row r="47" spans="1:5" x14ac:dyDescent="0.35">
      <c r="A47" t="s">
        <v>20</v>
      </c>
      <c r="B47" s="15">
        <f t="array" ref="B47">INDEX(backers_count, SMALL(IF("successful"=outcomes, ROW(outcomes)-ROW($A$2)+1), ROW(46:46)))</f>
        <v>54</v>
      </c>
      <c r="D47" t="s">
        <v>14</v>
      </c>
      <c r="E47">
        <v>1</v>
      </c>
    </row>
    <row r="48" spans="1:5" x14ac:dyDescent="0.35">
      <c r="A48" t="s">
        <v>20</v>
      </c>
      <c r="B48" s="15">
        <f t="array" ref="B48">INDEX(backers_count, SMALL(IF("successful"=outcomes, ROW(outcomes)-ROW($A$2)+1), ROW(47:47)))</f>
        <v>88</v>
      </c>
      <c r="D48" t="s">
        <v>14</v>
      </c>
      <c r="E48">
        <v>1467</v>
      </c>
    </row>
    <row r="49" spans="1:5" x14ac:dyDescent="0.35">
      <c r="A49" t="s">
        <v>20</v>
      </c>
      <c r="B49" s="15">
        <f t="array" ref="B49">INDEX(backers_count, SMALL(IF("successful"=outcomes, ROW(outcomes)-ROW($A$2)+1), ROW(48:48)))</f>
        <v>85</v>
      </c>
      <c r="D49" t="s">
        <v>14</v>
      </c>
      <c r="E49">
        <v>5681</v>
      </c>
    </row>
    <row r="50" spans="1:5" x14ac:dyDescent="0.35">
      <c r="A50" t="s">
        <v>20</v>
      </c>
      <c r="B50" s="15">
        <f t="array" ref="B50">INDEX(backers_count, SMALL(IF("successful"=outcomes, ROW(outcomes)-ROW($A$2)+1), ROW(49:49)))</f>
        <v>170</v>
      </c>
      <c r="D50" t="s">
        <v>14</v>
      </c>
      <c r="E50">
        <v>1059</v>
      </c>
    </row>
    <row r="51" spans="1:5" x14ac:dyDescent="0.35">
      <c r="A51" t="s">
        <v>20</v>
      </c>
      <c r="B51" s="15">
        <f t="array" ref="B51">INDEX(backers_count, SMALL(IF("successful"=outcomes, ROW(outcomes)-ROW($A$2)+1), ROW(50:50)))</f>
        <v>330</v>
      </c>
      <c r="D51" t="s">
        <v>14</v>
      </c>
      <c r="E51">
        <v>1194</v>
      </c>
    </row>
    <row r="52" spans="1:5" x14ac:dyDescent="0.35">
      <c r="A52" t="s">
        <v>20</v>
      </c>
      <c r="B52" s="15">
        <f t="array" ref="B52">INDEX(backers_count, SMALL(IF("successful"=outcomes, ROW(outcomes)-ROW($A$2)+1), ROW(51:51)))</f>
        <v>127</v>
      </c>
      <c r="D52" t="s">
        <v>14</v>
      </c>
      <c r="E52">
        <v>30</v>
      </c>
    </row>
    <row r="53" spans="1:5" x14ac:dyDescent="0.35">
      <c r="A53" t="s">
        <v>20</v>
      </c>
      <c r="B53" s="15">
        <f t="array" ref="B53">INDEX(backers_count, SMALL(IF("successful"=outcomes, ROW(outcomes)-ROW($A$2)+1), ROW(52:52)))</f>
        <v>411</v>
      </c>
      <c r="D53" t="s">
        <v>14</v>
      </c>
      <c r="E53">
        <v>75</v>
      </c>
    </row>
    <row r="54" spans="1:5" x14ac:dyDescent="0.35">
      <c r="A54" t="s">
        <v>20</v>
      </c>
      <c r="B54" s="15">
        <f t="array" ref="B54">INDEX(backers_count, SMALL(IF("successful"=outcomes, ROW(outcomes)-ROW($A$2)+1), ROW(53:53)))</f>
        <v>180</v>
      </c>
      <c r="D54" t="s">
        <v>14</v>
      </c>
      <c r="E54">
        <v>955</v>
      </c>
    </row>
    <row r="55" spans="1:5" x14ac:dyDescent="0.35">
      <c r="A55" t="s">
        <v>20</v>
      </c>
      <c r="B55" s="15">
        <f t="array" ref="B55">INDEX(backers_count, SMALL(IF("successful"=outcomes, ROW(outcomes)-ROW($A$2)+1), ROW(54:54)))</f>
        <v>374</v>
      </c>
      <c r="D55" t="s">
        <v>14</v>
      </c>
      <c r="E55">
        <v>67</v>
      </c>
    </row>
    <row r="56" spans="1:5" x14ac:dyDescent="0.35">
      <c r="A56" t="s">
        <v>20</v>
      </c>
      <c r="B56" s="15">
        <f t="array" ref="B56">INDEX(backers_count, SMALL(IF("successful"=outcomes, ROW(outcomes)-ROW($A$2)+1), ROW(55:55)))</f>
        <v>71</v>
      </c>
      <c r="D56" t="s">
        <v>14</v>
      </c>
      <c r="E56">
        <v>5</v>
      </c>
    </row>
    <row r="57" spans="1:5" x14ac:dyDescent="0.35">
      <c r="A57" t="s">
        <v>20</v>
      </c>
      <c r="B57" s="15">
        <f t="array" ref="B57">INDEX(backers_count, SMALL(IF("successful"=outcomes, ROW(outcomes)-ROW($A$2)+1), ROW(56:56)))</f>
        <v>203</v>
      </c>
      <c r="D57" t="s">
        <v>14</v>
      </c>
      <c r="E57">
        <v>26</v>
      </c>
    </row>
    <row r="58" spans="1:5" x14ac:dyDescent="0.35">
      <c r="A58" t="s">
        <v>20</v>
      </c>
      <c r="B58" s="15">
        <f t="array" ref="B58">INDEX(backers_count, SMALL(IF("successful"=outcomes, ROW(outcomes)-ROW($A$2)+1), ROW(57:57)))</f>
        <v>113</v>
      </c>
      <c r="D58" t="s">
        <v>14</v>
      </c>
      <c r="E58">
        <v>1130</v>
      </c>
    </row>
    <row r="59" spans="1:5" x14ac:dyDescent="0.35">
      <c r="A59" t="s">
        <v>20</v>
      </c>
      <c r="B59" s="15">
        <f t="array" ref="B59">INDEX(backers_count, SMALL(IF("successful"=outcomes, ROW(outcomes)-ROW($A$2)+1), ROW(58:58)))</f>
        <v>96</v>
      </c>
      <c r="D59" t="s">
        <v>14</v>
      </c>
      <c r="E59">
        <v>782</v>
      </c>
    </row>
    <row r="60" spans="1:5" x14ac:dyDescent="0.35">
      <c r="A60" t="s">
        <v>20</v>
      </c>
      <c r="B60" s="15">
        <f t="array" ref="B60">INDEX(backers_count, SMALL(IF("successful"=outcomes, ROW(outcomes)-ROW($A$2)+1), ROW(59:59)))</f>
        <v>498</v>
      </c>
      <c r="D60" t="s">
        <v>14</v>
      </c>
      <c r="E60">
        <v>210</v>
      </c>
    </row>
    <row r="61" spans="1:5" x14ac:dyDescent="0.35">
      <c r="A61" t="s">
        <v>20</v>
      </c>
      <c r="B61" s="15">
        <f t="array" ref="B61">INDEX(backers_count, SMALL(IF("successful"=outcomes, ROW(outcomes)-ROW($A$2)+1), ROW(60:60)))</f>
        <v>180</v>
      </c>
      <c r="D61" t="s">
        <v>14</v>
      </c>
      <c r="E61">
        <v>136</v>
      </c>
    </row>
    <row r="62" spans="1:5" x14ac:dyDescent="0.35">
      <c r="A62" t="s">
        <v>20</v>
      </c>
      <c r="B62" s="15">
        <f t="array" ref="B62">INDEX(backers_count, SMALL(IF("successful"=outcomes, ROW(outcomes)-ROW($A$2)+1), ROW(61:61)))</f>
        <v>27</v>
      </c>
      <c r="D62" t="s">
        <v>14</v>
      </c>
      <c r="E62">
        <v>86</v>
      </c>
    </row>
    <row r="63" spans="1:5" x14ac:dyDescent="0.35">
      <c r="A63" t="s">
        <v>20</v>
      </c>
      <c r="B63" s="15">
        <f t="array" ref="B63">INDEX(backers_count, SMALL(IF("successful"=outcomes, ROW(outcomes)-ROW($A$2)+1), ROW(62:62)))</f>
        <v>2331</v>
      </c>
      <c r="D63" t="s">
        <v>14</v>
      </c>
      <c r="E63">
        <v>19</v>
      </c>
    </row>
    <row r="64" spans="1:5" x14ac:dyDescent="0.35">
      <c r="A64" t="s">
        <v>20</v>
      </c>
      <c r="B64" s="15">
        <f t="array" ref="B64">INDEX(backers_count, SMALL(IF("successful"=outcomes, ROW(outcomes)-ROW($A$2)+1), ROW(63:63)))</f>
        <v>113</v>
      </c>
      <c r="D64" t="s">
        <v>14</v>
      </c>
      <c r="E64">
        <v>886</v>
      </c>
    </row>
    <row r="65" spans="1:5" x14ac:dyDescent="0.35">
      <c r="A65" t="s">
        <v>20</v>
      </c>
      <c r="B65" s="15">
        <f t="array" ref="B65">INDEX(backers_count, SMALL(IF("successful"=outcomes, ROW(outcomes)-ROW($A$2)+1), ROW(64:64)))</f>
        <v>164</v>
      </c>
      <c r="D65" t="s">
        <v>14</v>
      </c>
      <c r="E65">
        <v>35</v>
      </c>
    </row>
    <row r="66" spans="1:5" x14ac:dyDescent="0.35">
      <c r="A66" t="s">
        <v>20</v>
      </c>
      <c r="B66" s="15">
        <f t="array" ref="B66">INDEX(backers_count, SMALL(IF("successful"=outcomes, ROW(outcomes)-ROW($A$2)+1), ROW(65:65)))</f>
        <v>164</v>
      </c>
      <c r="D66" t="s">
        <v>14</v>
      </c>
      <c r="E66">
        <v>24</v>
      </c>
    </row>
    <row r="67" spans="1:5" x14ac:dyDescent="0.35">
      <c r="A67" t="s">
        <v>20</v>
      </c>
      <c r="B67" s="15">
        <f t="array" ref="B67">INDEX(backers_count, SMALL(IF("successful"=outcomes, ROW(outcomes)-ROW($A$2)+1), ROW(66:66)))</f>
        <v>336</v>
      </c>
      <c r="D67" t="s">
        <v>14</v>
      </c>
      <c r="E67">
        <v>86</v>
      </c>
    </row>
    <row r="68" spans="1:5" x14ac:dyDescent="0.35">
      <c r="A68" t="s">
        <v>20</v>
      </c>
      <c r="B68" s="15">
        <f t="array" ref="B68">INDEX(backers_count, SMALL(IF("successful"=outcomes, ROW(outcomes)-ROW($A$2)+1), ROW(67:67)))</f>
        <v>1917</v>
      </c>
      <c r="D68" t="s">
        <v>14</v>
      </c>
      <c r="E68">
        <v>243</v>
      </c>
    </row>
    <row r="69" spans="1:5" x14ac:dyDescent="0.35">
      <c r="A69" t="s">
        <v>20</v>
      </c>
      <c r="B69" s="15">
        <f t="array" ref="B69">INDEX(backers_count, SMALL(IF("successful"=outcomes, ROW(outcomes)-ROW($A$2)+1), ROW(68:68)))</f>
        <v>95</v>
      </c>
      <c r="D69" t="s">
        <v>14</v>
      </c>
      <c r="E69">
        <v>65</v>
      </c>
    </row>
    <row r="70" spans="1:5" x14ac:dyDescent="0.35">
      <c r="A70" t="s">
        <v>20</v>
      </c>
      <c r="B70" s="15">
        <f t="array" ref="B70">INDEX(backers_count, SMALL(IF("successful"=outcomes, ROW(outcomes)-ROW($A$2)+1), ROW(69:69)))</f>
        <v>147</v>
      </c>
      <c r="D70" t="s">
        <v>14</v>
      </c>
      <c r="E70">
        <v>100</v>
      </c>
    </row>
    <row r="71" spans="1:5" x14ac:dyDescent="0.35">
      <c r="A71" t="s">
        <v>20</v>
      </c>
      <c r="B71" s="15">
        <f t="array" ref="B71">INDEX(backers_count, SMALL(IF("successful"=outcomes, ROW(outcomes)-ROW($A$2)+1), ROW(70:70)))</f>
        <v>86</v>
      </c>
      <c r="D71" t="s">
        <v>14</v>
      </c>
      <c r="E71">
        <v>168</v>
      </c>
    </row>
    <row r="72" spans="1:5" x14ac:dyDescent="0.35">
      <c r="A72" t="s">
        <v>20</v>
      </c>
      <c r="B72" s="15">
        <f t="array" ref="B72">INDEX(backers_count, SMALL(IF("successful"=outcomes, ROW(outcomes)-ROW($A$2)+1), ROW(71:71)))</f>
        <v>83</v>
      </c>
      <c r="D72" t="s">
        <v>14</v>
      </c>
      <c r="E72">
        <v>13</v>
      </c>
    </row>
    <row r="73" spans="1:5" x14ac:dyDescent="0.35">
      <c r="A73" t="s">
        <v>20</v>
      </c>
      <c r="B73" s="15">
        <f t="array" ref="B73">INDEX(backers_count, SMALL(IF("successful"=outcomes, ROW(outcomes)-ROW($A$2)+1), ROW(72:72)))</f>
        <v>676</v>
      </c>
      <c r="D73" t="s">
        <v>14</v>
      </c>
      <c r="E73">
        <v>1</v>
      </c>
    </row>
    <row r="74" spans="1:5" x14ac:dyDescent="0.35">
      <c r="A74" t="s">
        <v>20</v>
      </c>
      <c r="B74" s="15">
        <f t="array" ref="B74">INDEX(backers_count, SMALL(IF("successful"=outcomes, ROW(outcomes)-ROW($A$2)+1), ROW(73:73)))</f>
        <v>361</v>
      </c>
      <c r="D74" t="s">
        <v>14</v>
      </c>
      <c r="E74">
        <v>40</v>
      </c>
    </row>
    <row r="75" spans="1:5" x14ac:dyDescent="0.35">
      <c r="A75" t="s">
        <v>20</v>
      </c>
      <c r="B75" s="15">
        <f t="array" ref="B75">INDEX(backers_count, SMALL(IF("successful"=outcomes, ROW(outcomes)-ROW($A$2)+1), ROW(74:74)))</f>
        <v>131</v>
      </c>
      <c r="D75" t="s">
        <v>14</v>
      </c>
      <c r="E75">
        <v>226</v>
      </c>
    </row>
    <row r="76" spans="1:5" x14ac:dyDescent="0.35">
      <c r="A76" t="s">
        <v>20</v>
      </c>
      <c r="B76" s="15">
        <f t="array" ref="B76">INDEX(backers_count, SMALL(IF("successful"=outcomes, ROW(outcomes)-ROW($A$2)+1), ROW(75:75)))</f>
        <v>126</v>
      </c>
      <c r="D76" t="s">
        <v>14</v>
      </c>
      <c r="E76">
        <v>1625</v>
      </c>
    </row>
    <row r="77" spans="1:5" x14ac:dyDescent="0.35">
      <c r="A77" t="s">
        <v>20</v>
      </c>
      <c r="B77" s="15">
        <f t="array" ref="B77">INDEX(backers_count, SMALL(IF("successful"=outcomes, ROW(outcomes)-ROW($A$2)+1), ROW(76:76)))</f>
        <v>275</v>
      </c>
      <c r="D77" t="s">
        <v>14</v>
      </c>
      <c r="E77">
        <v>143</v>
      </c>
    </row>
    <row r="78" spans="1:5" x14ac:dyDescent="0.35">
      <c r="A78" t="s">
        <v>20</v>
      </c>
      <c r="B78" s="15">
        <f t="array" ref="B78">INDEX(backers_count, SMALL(IF("successful"=outcomes, ROW(outcomes)-ROW($A$2)+1), ROW(77:77)))</f>
        <v>67</v>
      </c>
      <c r="D78" t="s">
        <v>14</v>
      </c>
      <c r="E78">
        <v>934</v>
      </c>
    </row>
    <row r="79" spans="1:5" x14ac:dyDescent="0.35">
      <c r="A79" t="s">
        <v>20</v>
      </c>
      <c r="B79" s="15">
        <f t="array" ref="B79">INDEX(backers_count, SMALL(IF("successful"=outcomes, ROW(outcomes)-ROW($A$2)+1), ROW(78:78)))</f>
        <v>154</v>
      </c>
      <c r="D79" t="s">
        <v>14</v>
      </c>
      <c r="E79">
        <v>17</v>
      </c>
    </row>
    <row r="80" spans="1:5" x14ac:dyDescent="0.35">
      <c r="A80" t="s">
        <v>20</v>
      </c>
      <c r="B80" s="15">
        <f t="array" ref="B80">INDEX(backers_count, SMALL(IF("successful"=outcomes, ROW(outcomes)-ROW($A$2)+1), ROW(79:79)))</f>
        <v>1782</v>
      </c>
      <c r="D80" t="s">
        <v>14</v>
      </c>
      <c r="E80">
        <v>2179</v>
      </c>
    </row>
    <row r="81" spans="1:5" x14ac:dyDescent="0.35">
      <c r="A81" t="s">
        <v>20</v>
      </c>
      <c r="B81" s="15">
        <f t="array" ref="B81">INDEX(backers_count, SMALL(IF("successful"=outcomes, ROW(outcomes)-ROW($A$2)+1), ROW(80:80)))</f>
        <v>903</v>
      </c>
      <c r="D81" t="s">
        <v>14</v>
      </c>
      <c r="E81">
        <v>931</v>
      </c>
    </row>
    <row r="82" spans="1:5" x14ac:dyDescent="0.35">
      <c r="A82" t="s">
        <v>20</v>
      </c>
      <c r="B82" s="15">
        <f t="array" ref="B82">INDEX(backers_count, SMALL(IF("successful"=outcomes, ROW(outcomes)-ROW($A$2)+1), ROW(81:81)))</f>
        <v>94</v>
      </c>
      <c r="D82" t="s">
        <v>14</v>
      </c>
      <c r="E82">
        <v>92</v>
      </c>
    </row>
    <row r="83" spans="1:5" x14ac:dyDescent="0.35">
      <c r="A83" t="s">
        <v>20</v>
      </c>
      <c r="B83" s="15">
        <f t="array" ref="B83">INDEX(backers_count, SMALL(IF("successful"=outcomes, ROW(outcomes)-ROW($A$2)+1), ROW(82:82)))</f>
        <v>180</v>
      </c>
      <c r="D83" t="s">
        <v>14</v>
      </c>
      <c r="E83">
        <v>57</v>
      </c>
    </row>
    <row r="84" spans="1:5" x14ac:dyDescent="0.35">
      <c r="A84" t="s">
        <v>20</v>
      </c>
      <c r="B84" s="15">
        <f t="array" ref="B84">INDEX(backers_count, SMALL(IF("successful"=outcomes, ROW(outcomes)-ROW($A$2)+1), ROW(83:83)))</f>
        <v>533</v>
      </c>
      <c r="D84" t="s">
        <v>14</v>
      </c>
      <c r="E84">
        <v>41</v>
      </c>
    </row>
    <row r="85" spans="1:5" x14ac:dyDescent="0.35">
      <c r="A85" t="s">
        <v>20</v>
      </c>
      <c r="B85" s="15">
        <f t="array" ref="B85">INDEX(backers_count, SMALL(IF("successful"=outcomes, ROW(outcomes)-ROW($A$2)+1), ROW(84:84)))</f>
        <v>2443</v>
      </c>
      <c r="D85" t="s">
        <v>14</v>
      </c>
      <c r="E85">
        <v>1</v>
      </c>
    </row>
    <row r="86" spans="1:5" x14ac:dyDescent="0.35">
      <c r="A86" t="s">
        <v>20</v>
      </c>
      <c r="B86" s="15">
        <f t="array" ref="B86">INDEX(backers_count, SMALL(IF("successful"=outcomes, ROW(outcomes)-ROW($A$2)+1), ROW(85:85)))</f>
        <v>89</v>
      </c>
      <c r="D86" t="s">
        <v>14</v>
      </c>
      <c r="E86">
        <v>101</v>
      </c>
    </row>
    <row r="87" spans="1:5" x14ac:dyDescent="0.35">
      <c r="A87" t="s">
        <v>20</v>
      </c>
      <c r="B87" s="15">
        <f t="array" ref="B87">INDEX(backers_count, SMALL(IF("successful"=outcomes, ROW(outcomes)-ROW($A$2)+1), ROW(86:86)))</f>
        <v>159</v>
      </c>
      <c r="D87" t="s">
        <v>14</v>
      </c>
      <c r="E87">
        <v>1335</v>
      </c>
    </row>
    <row r="88" spans="1:5" x14ac:dyDescent="0.35">
      <c r="A88" t="s">
        <v>20</v>
      </c>
      <c r="B88" s="15">
        <f t="array" ref="B88">INDEX(backers_count, SMALL(IF("successful"=outcomes, ROW(outcomes)-ROW($A$2)+1), ROW(87:87)))</f>
        <v>50</v>
      </c>
      <c r="D88" t="s">
        <v>14</v>
      </c>
      <c r="E88">
        <v>15</v>
      </c>
    </row>
    <row r="89" spans="1:5" x14ac:dyDescent="0.35">
      <c r="A89" t="s">
        <v>20</v>
      </c>
      <c r="B89" s="15">
        <f t="array" ref="B89">INDEX(backers_count, SMALL(IF("successful"=outcomes, ROW(outcomes)-ROW($A$2)+1), ROW(88:88)))</f>
        <v>186</v>
      </c>
      <c r="D89" t="s">
        <v>14</v>
      </c>
      <c r="E89">
        <v>454</v>
      </c>
    </row>
    <row r="90" spans="1:5" x14ac:dyDescent="0.35">
      <c r="A90" t="s">
        <v>20</v>
      </c>
      <c r="B90" s="15">
        <f t="array" ref="B90">INDEX(backers_count, SMALL(IF("successful"=outcomes, ROW(outcomes)-ROW($A$2)+1), ROW(89:89)))</f>
        <v>1071</v>
      </c>
      <c r="D90" t="s">
        <v>14</v>
      </c>
      <c r="E90">
        <v>3182</v>
      </c>
    </row>
    <row r="91" spans="1:5" x14ac:dyDescent="0.35">
      <c r="A91" t="s">
        <v>20</v>
      </c>
      <c r="B91" s="15">
        <f t="array" ref="B91">INDEX(backers_count, SMALL(IF("successful"=outcomes, ROW(outcomes)-ROW($A$2)+1), ROW(90:90)))</f>
        <v>117</v>
      </c>
      <c r="D91" t="s">
        <v>14</v>
      </c>
      <c r="E91">
        <v>15</v>
      </c>
    </row>
    <row r="92" spans="1:5" x14ac:dyDescent="0.35">
      <c r="A92" t="s">
        <v>20</v>
      </c>
      <c r="B92" s="15">
        <f t="array" ref="B92">INDEX(backers_count, SMALL(IF("successful"=outcomes, ROW(outcomes)-ROW($A$2)+1), ROW(91:91)))</f>
        <v>70</v>
      </c>
      <c r="D92" t="s">
        <v>14</v>
      </c>
      <c r="E92">
        <v>133</v>
      </c>
    </row>
    <row r="93" spans="1:5" x14ac:dyDescent="0.35">
      <c r="A93" t="s">
        <v>20</v>
      </c>
      <c r="B93" s="15">
        <f t="array" ref="B93">INDEX(backers_count, SMALL(IF("successful"=outcomes, ROW(outcomes)-ROW($A$2)+1), ROW(92:92)))</f>
        <v>135</v>
      </c>
      <c r="D93" t="s">
        <v>14</v>
      </c>
      <c r="E93">
        <v>2062</v>
      </c>
    </row>
    <row r="94" spans="1:5" x14ac:dyDescent="0.35">
      <c r="A94" t="s">
        <v>20</v>
      </c>
      <c r="B94" s="15">
        <f t="array" ref="B94">INDEX(backers_count, SMALL(IF("successful"=outcomes, ROW(outcomes)-ROW($A$2)+1), ROW(93:93)))</f>
        <v>768</v>
      </c>
      <c r="D94" t="s">
        <v>14</v>
      </c>
      <c r="E94">
        <v>29</v>
      </c>
    </row>
    <row r="95" spans="1:5" x14ac:dyDescent="0.35">
      <c r="A95" t="s">
        <v>20</v>
      </c>
      <c r="B95" s="15">
        <f t="array" ref="B95">INDEX(backers_count, SMALL(IF("successful"=outcomes, ROW(outcomes)-ROW($A$2)+1), ROW(94:94)))</f>
        <v>199</v>
      </c>
      <c r="D95" t="s">
        <v>14</v>
      </c>
      <c r="E95">
        <v>132</v>
      </c>
    </row>
    <row r="96" spans="1:5" x14ac:dyDescent="0.35">
      <c r="A96" t="s">
        <v>20</v>
      </c>
      <c r="B96" s="15">
        <f t="array" ref="B96">INDEX(backers_count, SMALL(IF("successful"=outcomes, ROW(outcomes)-ROW($A$2)+1), ROW(95:95)))</f>
        <v>107</v>
      </c>
      <c r="D96" t="s">
        <v>14</v>
      </c>
      <c r="E96">
        <v>137</v>
      </c>
    </row>
    <row r="97" spans="1:5" x14ac:dyDescent="0.35">
      <c r="A97" t="s">
        <v>20</v>
      </c>
      <c r="B97" s="15">
        <f t="array" ref="B97">INDEX(backers_count, SMALL(IF("successful"=outcomes, ROW(outcomes)-ROW($A$2)+1), ROW(96:96)))</f>
        <v>195</v>
      </c>
      <c r="D97" t="s">
        <v>14</v>
      </c>
      <c r="E97">
        <v>908</v>
      </c>
    </row>
    <row r="98" spans="1:5" x14ac:dyDescent="0.35">
      <c r="A98" t="s">
        <v>20</v>
      </c>
      <c r="B98" s="15">
        <f t="array" ref="B98">INDEX(backers_count, SMALL(IF("successful"=outcomes, ROW(outcomes)-ROW($A$2)+1), ROW(97:97)))</f>
        <v>3376</v>
      </c>
      <c r="D98" t="s">
        <v>14</v>
      </c>
      <c r="E98">
        <v>10</v>
      </c>
    </row>
    <row r="99" spans="1:5" x14ac:dyDescent="0.35">
      <c r="A99" t="s">
        <v>20</v>
      </c>
      <c r="B99" s="15">
        <f t="array" ref="B99">INDEX(backers_count, SMALL(IF("successful"=outcomes, ROW(outcomes)-ROW($A$2)+1), ROW(98:98)))</f>
        <v>41</v>
      </c>
      <c r="D99" t="s">
        <v>14</v>
      </c>
      <c r="E99">
        <v>1910</v>
      </c>
    </row>
    <row r="100" spans="1:5" x14ac:dyDescent="0.35">
      <c r="A100" t="s">
        <v>20</v>
      </c>
      <c r="B100" s="15">
        <f t="array" ref="B100">INDEX(backers_count, SMALL(IF("successful"=outcomes, ROW(outcomes)-ROW($A$2)+1), ROW(99:99)))</f>
        <v>1821</v>
      </c>
      <c r="D100" t="s">
        <v>14</v>
      </c>
      <c r="E100">
        <v>38</v>
      </c>
    </row>
    <row r="101" spans="1:5" x14ac:dyDescent="0.35">
      <c r="A101" t="s">
        <v>20</v>
      </c>
      <c r="B101" s="15">
        <f t="array" ref="B101">INDEX(backers_count, SMALL(IF("successful"=outcomes, ROW(outcomes)-ROW($A$2)+1), ROW(100:100)))</f>
        <v>164</v>
      </c>
      <c r="D101" t="s">
        <v>14</v>
      </c>
      <c r="E101">
        <v>104</v>
      </c>
    </row>
    <row r="102" spans="1:5" x14ac:dyDescent="0.35">
      <c r="A102" t="s">
        <v>20</v>
      </c>
      <c r="B102" s="15">
        <f t="array" ref="B102">INDEX(backers_count, SMALL(IF("successful"=outcomes, ROW(outcomes)-ROW($A$2)+1), ROW(101:101)))</f>
        <v>157</v>
      </c>
      <c r="D102" t="s">
        <v>14</v>
      </c>
      <c r="E102">
        <v>49</v>
      </c>
    </row>
    <row r="103" spans="1:5" x14ac:dyDescent="0.35">
      <c r="A103" t="s">
        <v>20</v>
      </c>
      <c r="B103" s="15">
        <f t="array" ref="B103">INDEX(backers_count, SMALL(IF("successful"=outcomes, ROW(outcomes)-ROW($A$2)+1), ROW(102:102)))</f>
        <v>246</v>
      </c>
      <c r="D103" t="s">
        <v>14</v>
      </c>
      <c r="E103">
        <v>1</v>
      </c>
    </row>
    <row r="104" spans="1:5" x14ac:dyDescent="0.35">
      <c r="A104" t="s">
        <v>20</v>
      </c>
      <c r="B104" s="15">
        <f t="array" ref="B104">INDEX(backers_count, SMALL(IF("successful"=outcomes, ROW(outcomes)-ROW($A$2)+1), ROW(103:103)))</f>
        <v>1396</v>
      </c>
      <c r="D104" t="s">
        <v>14</v>
      </c>
      <c r="E104">
        <v>245</v>
      </c>
    </row>
    <row r="105" spans="1:5" x14ac:dyDescent="0.35">
      <c r="A105" t="s">
        <v>20</v>
      </c>
      <c r="B105" s="15">
        <f t="array" ref="B105">INDEX(backers_count, SMALL(IF("successful"=outcomes, ROW(outcomes)-ROW($A$2)+1), ROW(104:104)))</f>
        <v>2506</v>
      </c>
      <c r="D105" t="s">
        <v>14</v>
      </c>
      <c r="E105">
        <v>32</v>
      </c>
    </row>
    <row r="106" spans="1:5" x14ac:dyDescent="0.35">
      <c r="A106" t="s">
        <v>20</v>
      </c>
      <c r="B106" s="15">
        <f t="array" ref="B106">INDEX(backers_count, SMALL(IF("successful"=outcomes, ROW(outcomes)-ROW($A$2)+1), ROW(105:105)))</f>
        <v>244</v>
      </c>
      <c r="D106" t="s">
        <v>14</v>
      </c>
      <c r="E106">
        <v>7</v>
      </c>
    </row>
    <row r="107" spans="1:5" x14ac:dyDescent="0.35">
      <c r="A107" t="s">
        <v>20</v>
      </c>
      <c r="B107" s="15">
        <f t="array" ref="B107">INDEX(backers_count, SMALL(IF("successful"=outcomes, ROW(outcomes)-ROW($A$2)+1), ROW(106:106)))</f>
        <v>146</v>
      </c>
      <c r="D107" t="s">
        <v>14</v>
      </c>
      <c r="E107">
        <v>803</v>
      </c>
    </row>
    <row r="108" spans="1:5" x14ac:dyDescent="0.35">
      <c r="A108" t="s">
        <v>20</v>
      </c>
      <c r="B108" s="15">
        <f t="array" ref="B108">INDEX(backers_count, SMALL(IF("successful"=outcomes, ROW(outcomes)-ROW($A$2)+1), ROW(107:107)))</f>
        <v>1267</v>
      </c>
      <c r="D108" t="s">
        <v>14</v>
      </c>
      <c r="E108">
        <v>16</v>
      </c>
    </row>
    <row r="109" spans="1:5" x14ac:dyDescent="0.35">
      <c r="A109" t="s">
        <v>20</v>
      </c>
      <c r="B109" s="15">
        <f t="array" ref="B109">INDEX(backers_count, SMALL(IF("successful"=outcomes, ROW(outcomes)-ROW($A$2)+1), ROW(108:108)))</f>
        <v>1561</v>
      </c>
      <c r="D109" t="s">
        <v>14</v>
      </c>
      <c r="E109">
        <v>31</v>
      </c>
    </row>
    <row r="110" spans="1:5" x14ac:dyDescent="0.35">
      <c r="A110" t="s">
        <v>20</v>
      </c>
      <c r="B110" s="15">
        <f t="array" ref="B110">INDEX(backers_count, SMALL(IF("successful"=outcomes, ROW(outcomes)-ROW($A$2)+1), ROW(109:109)))</f>
        <v>48</v>
      </c>
      <c r="D110" t="s">
        <v>14</v>
      </c>
      <c r="E110">
        <v>108</v>
      </c>
    </row>
    <row r="111" spans="1:5" x14ac:dyDescent="0.35">
      <c r="A111" t="s">
        <v>20</v>
      </c>
      <c r="B111" s="15">
        <f t="array" ref="B111">INDEX(backers_count, SMALL(IF("successful"=outcomes, ROW(outcomes)-ROW($A$2)+1), ROW(110:110)))</f>
        <v>2739</v>
      </c>
      <c r="D111" t="s">
        <v>14</v>
      </c>
      <c r="E111">
        <v>30</v>
      </c>
    </row>
    <row r="112" spans="1:5" x14ac:dyDescent="0.35">
      <c r="A112" t="s">
        <v>20</v>
      </c>
      <c r="B112" s="15">
        <f t="array" ref="B112">INDEX(backers_count, SMALL(IF("successful"=outcomes, ROW(outcomes)-ROW($A$2)+1), ROW(111:111)))</f>
        <v>3537</v>
      </c>
      <c r="D112" t="s">
        <v>14</v>
      </c>
      <c r="E112">
        <v>17</v>
      </c>
    </row>
    <row r="113" spans="1:5" x14ac:dyDescent="0.35">
      <c r="A113" t="s">
        <v>20</v>
      </c>
      <c r="B113" s="15">
        <f t="array" ref="B113">INDEX(backers_count, SMALL(IF("successful"=outcomes, ROW(outcomes)-ROW($A$2)+1), ROW(112:112)))</f>
        <v>2107</v>
      </c>
      <c r="D113" t="s">
        <v>14</v>
      </c>
      <c r="E113">
        <v>80</v>
      </c>
    </row>
    <row r="114" spans="1:5" x14ac:dyDescent="0.35">
      <c r="A114" t="s">
        <v>20</v>
      </c>
      <c r="B114" s="15">
        <f t="array" ref="B114">INDEX(backers_count, SMALL(IF("successful"=outcomes, ROW(outcomes)-ROW($A$2)+1), ROW(113:113)))</f>
        <v>3318</v>
      </c>
      <c r="D114" t="s">
        <v>14</v>
      </c>
      <c r="E114">
        <v>2468</v>
      </c>
    </row>
    <row r="115" spans="1:5" x14ac:dyDescent="0.35">
      <c r="A115" t="s">
        <v>20</v>
      </c>
      <c r="B115" s="15">
        <f t="array" ref="B115">INDEX(backers_count, SMALL(IF("successful"=outcomes, ROW(outcomes)-ROW($A$2)+1), ROW(114:114)))</f>
        <v>340</v>
      </c>
      <c r="D115" t="s">
        <v>14</v>
      </c>
      <c r="E115">
        <v>26</v>
      </c>
    </row>
    <row r="116" spans="1:5" x14ac:dyDescent="0.35">
      <c r="A116" t="s">
        <v>20</v>
      </c>
      <c r="B116" s="15">
        <f t="array" ref="B116">INDEX(backers_count, SMALL(IF("successful"=outcomes, ROW(outcomes)-ROW($A$2)+1), ROW(115:115)))</f>
        <v>1442</v>
      </c>
      <c r="D116" t="s">
        <v>14</v>
      </c>
      <c r="E116">
        <v>73</v>
      </c>
    </row>
    <row r="117" spans="1:5" x14ac:dyDescent="0.35">
      <c r="A117" t="s">
        <v>20</v>
      </c>
      <c r="B117" s="15">
        <f t="array" ref="B117">INDEX(backers_count, SMALL(IF("successful"=outcomes, ROW(outcomes)-ROW($A$2)+1), ROW(116:116)))</f>
        <v>126</v>
      </c>
      <c r="D117" t="s">
        <v>14</v>
      </c>
      <c r="E117">
        <v>128</v>
      </c>
    </row>
    <row r="118" spans="1:5" x14ac:dyDescent="0.35">
      <c r="A118" t="s">
        <v>20</v>
      </c>
      <c r="B118" s="15">
        <f t="array" ref="B118">INDEX(backers_count, SMALL(IF("successful"=outcomes, ROW(outcomes)-ROW($A$2)+1), ROW(117:117)))</f>
        <v>524</v>
      </c>
      <c r="D118" t="s">
        <v>14</v>
      </c>
      <c r="E118">
        <v>33</v>
      </c>
    </row>
    <row r="119" spans="1:5" x14ac:dyDescent="0.35">
      <c r="A119" t="s">
        <v>20</v>
      </c>
      <c r="B119" s="15">
        <f t="array" ref="B119">INDEX(backers_count, SMALL(IF("successful"=outcomes, ROW(outcomes)-ROW($A$2)+1), ROW(118:118)))</f>
        <v>1989</v>
      </c>
      <c r="D119" t="s">
        <v>14</v>
      </c>
      <c r="E119">
        <v>1072</v>
      </c>
    </row>
    <row r="120" spans="1:5" x14ac:dyDescent="0.35">
      <c r="A120" t="s">
        <v>20</v>
      </c>
      <c r="B120" s="15">
        <f t="array" ref="B120">INDEX(backers_count, SMALL(IF("successful"=outcomes, ROW(outcomes)-ROW($A$2)+1), ROW(119:119)))</f>
        <v>157</v>
      </c>
      <c r="D120" t="s">
        <v>14</v>
      </c>
      <c r="E120">
        <v>393</v>
      </c>
    </row>
    <row r="121" spans="1:5" x14ac:dyDescent="0.35">
      <c r="A121" t="s">
        <v>20</v>
      </c>
      <c r="B121" s="15">
        <f t="array" ref="B121">INDEX(backers_count, SMALL(IF("successful"=outcomes, ROW(outcomes)-ROW($A$2)+1), ROW(120:120)))</f>
        <v>4498</v>
      </c>
      <c r="D121" t="s">
        <v>14</v>
      </c>
      <c r="E121">
        <v>1257</v>
      </c>
    </row>
    <row r="122" spans="1:5" x14ac:dyDescent="0.35">
      <c r="A122" t="s">
        <v>20</v>
      </c>
      <c r="B122" s="15">
        <f t="array" ref="B122">INDEX(backers_count, SMALL(IF("successful"=outcomes, ROW(outcomes)-ROW($A$2)+1), ROW(121:121)))</f>
        <v>80</v>
      </c>
      <c r="D122" t="s">
        <v>14</v>
      </c>
      <c r="E122">
        <v>328</v>
      </c>
    </row>
    <row r="123" spans="1:5" x14ac:dyDescent="0.35">
      <c r="A123" t="s">
        <v>20</v>
      </c>
      <c r="B123" s="15">
        <f t="array" ref="B123">INDEX(backers_count, SMALL(IF("successful"=outcomes, ROW(outcomes)-ROW($A$2)+1), ROW(122:122)))</f>
        <v>43</v>
      </c>
      <c r="D123" t="s">
        <v>14</v>
      </c>
      <c r="E123">
        <v>147</v>
      </c>
    </row>
    <row r="124" spans="1:5" x14ac:dyDescent="0.35">
      <c r="A124" t="s">
        <v>20</v>
      </c>
      <c r="B124" s="15">
        <f t="array" ref="B124">INDEX(backers_count, SMALL(IF("successful"=outcomes, ROW(outcomes)-ROW($A$2)+1), ROW(123:123)))</f>
        <v>2053</v>
      </c>
      <c r="D124" t="s">
        <v>14</v>
      </c>
      <c r="E124">
        <v>830</v>
      </c>
    </row>
    <row r="125" spans="1:5" x14ac:dyDescent="0.35">
      <c r="A125" t="s">
        <v>20</v>
      </c>
      <c r="B125" s="15">
        <f t="array" ref="B125">INDEX(backers_count, SMALL(IF("successful"=outcomes, ROW(outcomes)-ROW($A$2)+1), ROW(124:124)))</f>
        <v>168</v>
      </c>
      <c r="D125" t="s">
        <v>14</v>
      </c>
      <c r="E125">
        <v>331</v>
      </c>
    </row>
    <row r="126" spans="1:5" x14ac:dyDescent="0.35">
      <c r="A126" t="s">
        <v>20</v>
      </c>
      <c r="B126" s="15">
        <f t="array" ref="B126">INDEX(backers_count, SMALL(IF("successful"=outcomes, ROW(outcomes)-ROW($A$2)+1), ROW(125:125)))</f>
        <v>4289</v>
      </c>
      <c r="D126" t="s">
        <v>14</v>
      </c>
      <c r="E126">
        <v>25</v>
      </c>
    </row>
    <row r="127" spans="1:5" x14ac:dyDescent="0.35">
      <c r="A127" t="s">
        <v>20</v>
      </c>
      <c r="B127" s="15">
        <f t="array" ref="B127">INDEX(backers_count, SMALL(IF("successful"=outcomes, ROW(outcomes)-ROW($A$2)+1), ROW(126:126)))</f>
        <v>165</v>
      </c>
      <c r="D127" t="s">
        <v>14</v>
      </c>
      <c r="E127">
        <v>3483</v>
      </c>
    </row>
    <row r="128" spans="1:5" x14ac:dyDescent="0.35">
      <c r="A128" t="s">
        <v>20</v>
      </c>
      <c r="B128" s="15">
        <f t="array" ref="B128">INDEX(backers_count, SMALL(IF("successful"=outcomes, ROW(outcomes)-ROW($A$2)+1), ROW(127:127)))</f>
        <v>1815</v>
      </c>
      <c r="D128" t="s">
        <v>14</v>
      </c>
      <c r="E128">
        <v>923</v>
      </c>
    </row>
    <row r="129" spans="1:5" x14ac:dyDescent="0.35">
      <c r="A129" t="s">
        <v>20</v>
      </c>
      <c r="B129" s="15">
        <f t="array" ref="B129">INDEX(backers_count, SMALL(IF("successful"=outcomes, ROW(outcomes)-ROW($A$2)+1), ROW(128:128)))</f>
        <v>397</v>
      </c>
      <c r="D129" t="s">
        <v>14</v>
      </c>
      <c r="E129">
        <v>1</v>
      </c>
    </row>
    <row r="130" spans="1:5" x14ac:dyDescent="0.35">
      <c r="A130" t="s">
        <v>20</v>
      </c>
      <c r="B130" s="15">
        <f t="array" ref="B130">INDEX(backers_count, SMALL(IF("successful"=outcomes, ROW(outcomes)-ROW($A$2)+1), ROW(129:129)))</f>
        <v>1539</v>
      </c>
      <c r="D130" t="s">
        <v>14</v>
      </c>
      <c r="E130">
        <v>33</v>
      </c>
    </row>
    <row r="131" spans="1:5" x14ac:dyDescent="0.35">
      <c r="A131" t="s">
        <v>20</v>
      </c>
      <c r="B131" s="15">
        <f t="array" ref="B131">INDEX(backers_count, SMALL(IF("successful"=outcomes, ROW(outcomes)-ROW($A$2)+1), ROW(130:130)))</f>
        <v>138</v>
      </c>
      <c r="D131" t="s">
        <v>14</v>
      </c>
      <c r="E131">
        <v>40</v>
      </c>
    </row>
    <row r="132" spans="1:5" x14ac:dyDescent="0.35">
      <c r="A132" t="s">
        <v>20</v>
      </c>
      <c r="B132" s="15">
        <f t="array" ref="B132">INDEX(backers_count, SMALL(IF("successful"=outcomes, ROW(outcomes)-ROW($A$2)+1), ROW(131:131)))</f>
        <v>3594</v>
      </c>
      <c r="D132" t="s">
        <v>14</v>
      </c>
      <c r="E132">
        <v>23</v>
      </c>
    </row>
    <row r="133" spans="1:5" x14ac:dyDescent="0.35">
      <c r="A133" t="s">
        <v>20</v>
      </c>
      <c r="B133" s="15">
        <f t="array" ref="B133">INDEX(backers_count, SMALL(IF("successful"=outcomes, ROW(outcomes)-ROW($A$2)+1), ROW(132:132)))</f>
        <v>5880</v>
      </c>
      <c r="D133" t="s">
        <v>14</v>
      </c>
      <c r="E133">
        <v>75</v>
      </c>
    </row>
    <row r="134" spans="1:5" x14ac:dyDescent="0.35">
      <c r="A134" t="s">
        <v>20</v>
      </c>
      <c r="B134" s="15">
        <f t="array" ref="B134">INDEX(backers_count, SMALL(IF("successful"=outcomes, ROW(outcomes)-ROW($A$2)+1), ROW(133:133)))</f>
        <v>112</v>
      </c>
      <c r="D134" t="s">
        <v>14</v>
      </c>
      <c r="E134">
        <v>2176</v>
      </c>
    </row>
    <row r="135" spans="1:5" x14ac:dyDescent="0.35">
      <c r="A135" t="s">
        <v>20</v>
      </c>
      <c r="B135" s="15">
        <f t="array" ref="B135">INDEX(backers_count, SMALL(IF("successful"=outcomes, ROW(outcomes)-ROW($A$2)+1), ROW(134:134)))</f>
        <v>943</v>
      </c>
      <c r="D135" t="s">
        <v>14</v>
      </c>
      <c r="E135">
        <v>441</v>
      </c>
    </row>
    <row r="136" spans="1:5" x14ac:dyDescent="0.35">
      <c r="A136" t="s">
        <v>20</v>
      </c>
      <c r="B136" s="15">
        <f t="array" ref="B136">INDEX(backers_count, SMALL(IF("successful"=outcomes, ROW(outcomes)-ROW($A$2)+1), ROW(135:135)))</f>
        <v>2468</v>
      </c>
      <c r="D136" t="s">
        <v>14</v>
      </c>
      <c r="E136">
        <v>25</v>
      </c>
    </row>
    <row r="137" spans="1:5" x14ac:dyDescent="0.35">
      <c r="A137" t="s">
        <v>20</v>
      </c>
      <c r="B137" s="15">
        <f t="array" ref="B137">INDEX(backers_count, SMALL(IF("successful"=outcomes, ROW(outcomes)-ROW($A$2)+1), ROW(136:136)))</f>
        <v>2551</v>
      </c>
      <c r="D137" t="s">
        <v>14</v>
      </c>
      <c r="E137">
        <v>127</v>
      </c>
    </row>
    <row r="138" spans="1:5" x14ac:dyDescent="0.35">
      <c r="A138" t="s">
        <v>20</v>
      </c>
      <c r="B138" s="15">
        <f t="array" ref="B138">INDEX(backers_count, SMALL(IF("successful"=outcomes, ROW(outcomes)-ROW($A$2)+1), ROW(137:137)))</f>
        <v>101</v>
      </c>
      <c r="D138" t="s">
        <v>14</v>
      </c>
      <c r="E138">
        <v>355</v>
      </c>
    </row>
    <row r="139" spans="1:5" x14ac:dyDescent="0.35">
      <c r="A139" t="s">
        <v>20</v>
      </c>
      <c r="B139" s="15">
        <f t="array" ref="B139">INDEX(backers_count, SMALL(IF("successful"=outcomes, ROW(outcomes)-ROW($A$2)+1), ROW(138:138)))</f>
        <v>92</v>
      </c>
      <c r="D139" t="s">
        <v>14</v>
      </c>
      <c r="E139">
        <v>44</v>
      </c>
    </row>
    <row r="140" spans="1:5" x14ac:dyDescent="0.35">
      <c r="A140" t="s">
        <v>20</v>
      </c>
      <c r="B140" s="15">
        <f t="array" ref="B140">INDEX(backers_count, SMALL(IF("successful"=outcomes, ROW(outcomes)-ROW($A$2)+1), ROW(139:139)))</f>
        <v>62</v>
      </c>
      <c r="D140" t="s">
        <v>14</v>
      </c>
      <c r="E140">
        <v>67</v>
      </c>
    </row>
    <row r="141" spans="1:5" x14ac:dyDescent="0.35">
      <c r="A141" t="s">
        <v>20</v>
      </c>
      <c r="B141" s="15">
        <f t="array" ref="B141">INDEX(backers_count, SMALL(IF("successful"=outcomes, ROW(outcomes)-ROW($A$2)+1), ROW(140:140)))</f>
        <v>149</v>
      </c>
      <c r="D141" t="s">
        <v>14</v>
      </c>
      <c r="E141">
        <v>1068</v>
      </c>
    </row>
    <row r="142" spans="1:5" x14ac:dyDescent="0.35">
      <c r="A142" t="s">
        <v>20</v>
      </c>
      <c r="B142" s="15">
        <f t="array" ref="B142">INDEX(backers_count, SMALL(IF("successful"=outcomes, ROW(outcomes)-ROW($A$2)+1), ROW(141:141)))</f>
        <v>329</v>
      </c>
      <c r="D142" t="s">
        <v>14</v>
      </c>
      <c r="E142">
        <v>424</v>
      </c>
    </row>
    <row r="143" spans="1:5" x14ac:dyDescent="0.35">
      <c r="A143" t="s">
        <v>20</v>
      </c>
      <c r="B143" s="15">
        <f t="array" ref="B143">INDEX(backers_count, SMALL(IF("successful"=outcomes, ROW(outcomes)-ROW($A$2)+1), ROW(142:142)))</f>
        <v>97</v>
      </c>
      <c r="D143" t="s">
        <v>14</v>
      </c>
      <c r="E143">
        <v>151</v>
      </c>
    </row>
    <row r="144" spans="1:5" x14ac:dyDescent="0.35">
      <c r="A144" t="s">
        <v>20</v>
      </c>
      <c r="B144" s="15">
        <f t="array" ref="B144">INDEX(backers_count, SMALL(IF("successful"=outcomes, ROW(outcomes)-ROW($A$2)+1), ROW(143:143)))</f>
        <v>1784</v>
      </c>
      <c r="D144" t="s">
        <v>14</v>
      </c>
      <c r="E144">
        <v>1608</v>
      </c>
    </row>
    <row r="145" spans="1:5" x14ac:dyDescent="0.35">
      <c r="A145" t="s">
        <v>20</v>
      </c>
      <c r="B145" s="15">
        <f t="array" ref="B145">INDEX(backers_count, SMALL(IF("successful"=outcomes, ROW(outcomes)-ROW($A$2)+1), ROW(144:144)))</f>
        <v>1684</v>
      </c>
      <c r="D145" t="s">
        <v>14</v>
      </c>
      <c r="E145">
        <v>941</v>
      </c>
    </row>
    <row r="146" spans="1:5" x14ac:dyDescent="0.35">
      <c r="A146" t="s">
        <v>20</v>
      </c>
      <c r="B146" s="15">
        <f t="array" ref="B146">INDEX(backers_count, SMALL(IF("successful"=outcomes, ROW(outcomes)-ROW($A$2)+1), ROW(145:145)))</f>
        <v>250</v>
      </c>
      <c r="D146" t="s">
        <v>14</v>
      </c>
      <c r="E146">
        <v>1</v>
      </c>
    </row>
    <row r="147" spans="1:5" x14ac:dyDescent="0.35">
      <c r="A147" t="s">
        <v>20</v>
      </c>
      <c r="B147" s="15">
        <f t="array" ref="B147">INDEX(backers_count, SMALL(IF("successful"=outcomes, ROW(outcomes)-ROW($A$2)+1), ROW(146:146)))</f>
        <v>238</v>
      </c>
      <c r="D147" t="s">
        <v>14</v>
      </c>
      <c r="E147">
        <v>40</v>
      </c>
    </row>
    <row r="148" spans="1:5" x14ac:dyDescent="0.35">
      <c r="A148" t="s">
        <v>20</v>
      </c>
      <c r="B148" s="15">
        <f t="array" ref="B148">INDEX(backers_count, SMALL(IF("successful"=outcomes, ROW(outcomes)-ROW($A$2)+1), ROW(147:147)))</f>
        <v>53</v>
      </c>
      <c r="D148" t="s">
        <v>14</v>
      </c>
      <c r="E148">
        <v>3015</v>
      </c>
    </row>
    <row r="149" spans="1:5" x14ac:dyDescent="0.35">
      <c r="A149" t="s">
        <v>20</v>
      </c>
      <c r="B149" s="15">
        <f t="array" ref="B149">INDEX(backers_count, SMALL(IF("successful"=outcomes, ROW(outcomes)-ROW($A$2)+1), ROW(148:148)))</f>
        <v>214</v>
      </c>
      <c r="D149" t="s">
        <v>14</v>
      </c>
      <c r="E149">
        <v>435</v>
      </c>
    </row>
    <row r="150" spans="1:5" x14ac:dyDescent="0.35">
      <c r="A150" t="s">
        <v>20</v>
      </c>
      <c r="B150" s="15">
        <f t="array" ref="B150">INDEX(backers_count, SMALL(IF("successful"=outcomes, ROW(outcomes)-ROW($A$2)+1), ROW(149:149)))</f>
        <v>222</v>
      </c>
      <c r="D150" t="s">
        <v>14</v>
      </c>
      <c r="E150">
        <v>714</v>
      </c>
    </row>
    <row r="151" spans="1:5" x14ac:dyDescent="0.35">
      <c r="A151" t="s">
        <v>20</v>
      </c>
      <c r="B151" s="15">
        <f t="array" ref="B151">INDEX(backers_count, SMALL(IF("successful"=outcomes, ROW(outcomes)-ROW($A$2)+1), ROW(150:150)))</f>
        <v>1884</v>
      </c>
      <c r="D151" t="s">
        <v>14</v>
      </c>
      <c r="E151">
        <v>5497</v>
      </c>
    </row>
    <row r="152" spans="1:5" x14ac:dyDescent="0.35">
      <c r="A152" t="s">
        <v>20</v>
      </c>
      <c r="B152" s="15">
        <f t="array" ref="B152">INDEX(backers_count, SMALL(IF("successful"=outcomes, ROW(outcomes)-ROW($A$2)+1), ROW(151:151)))</f>
        <v>218</v>
      </c>
      <c r="D152" t="s">
        <v>14</v>
      </c>
      <c r="E152">
        <v>418</v>
      </c>
    </row>
    <row r="153" spans="1:5" x14ac:dyDescent="0.35">
      <c r="A153" t="s">
        <v>20</v>
      </c>
      <c r="B153" s="15">
        <f t="array" ref="B153">INDEX(backers_count, SMALL(IF("successful"=outcomes, ROW(outcomes)-ROW($A$2)+1), ROW(152:152)))</f>
        <v>6465</v>
      </c>
      <c r="D153" t="s">
        <v>14</v>
      </c>
      <c r="E153">
        <v>1439</v>
      </c>
    </row>
    <row r="154" spans="1:5" x14ac:dyDescent="0.35">
      <c r="A154" t="s">
        <v>20</v>
      </c>
      <c r="B154" s="15">
        <f t="array" ref="B154">INDEX(backers_count, SMALL(IF("successful"=outcomes, ROW(outcomes)-ROW($A$2)+1), ROW(153:153)))</f>
        <v>59</v>
      </c>
      <c r="D154" t="s">
        <v>14</v>
      </c>
      <c r="E154">
        <v>15</v>
      </c>
    </row>
    <row r="155" spans="1:5" x14ac:dyDescent="0.35">
      <c r="A155" t="s">
        <v>20</v>
      </c>
      <c r="B155" s="15">
        <f t="array" ref="B155">INDEX(backers_count, SMALL(IF("successful"=outcomes, ROW(outcomes)-ROW($A$2)+1), ROW(154:154)))</f>
        <v>88</v>
      </c>
      <c r="D155" t="s">
        <v>14</v>
      </c>
      <c r="E155">
        <v>1999</v>
      </c>
    </row>
    <row r="156" spans="1:5" x14ac:dyDescent="0.35">
      <c r="A156" t="s">
        <v>20</v>
      </c>
      <c r="B156" s="15">
        <f t="array" ref="B156">INDEX(backers_count, SMALL(IF("successful"=outcomes, ROW(outcomes)-ROW($A$2)+1), ROW(155:155)))</f>
        <v>1697</v>
      </c>
      <c r="D156" t="s">
        <v>14</v>
      </c>
      <c r="E156">
        <v>118</v>
      </c>
    </row>
    <row r="157" spans="1:5" x14ac:dyDescent="0.35">
      <c r="A157" t="s">
        <v>20</v>
      </c>
      <c r="B157" s="15">
        <f t="array" ref="B157">INDEX(backers_count, SMALL(IF("successful"=outcomes, ROW(outcomes)-ROW($A$2)+1), ROW(156:156)))</f>
        <v>92</v>
      </c>
      <c r="D157" t="s">
        <v>14</v>
      </c>
      <c r="E157">
        <v>162</v>
      </c>
    </row>
    <row r="158" spans="1:5" x14ac:dyDescent="0.35">
      <c r="A158" t="s">
        <v>20</v>
      </c>
      <c r="B158" s="15">
        <f t="array" ref="B158">INDEX(backers_count, SMALL(IF("successful"=outcomes, ROW(outcomes)-ROW($A$2)+1), ROW(157:157)))</f>
        <v>186</v>
      </c>
      <c r="D158" t="s">
        <v>14</v>
      </c>
      <c r="E158">
        <v>83</v>
      </c>
    </row>
    <row r="159" spans="1:5" x14ac:dyDescent="0.35">
      <c r="A159" t="s">
        <v>20</v>
      </c>
      <c r="B159" s="15">
        <f t="array" ref="B159">INDEX(backers_count, SMALL(IF("successful"=outcomes, ROW(outcomes)-ROW($A$2)+1), ROW(158:158)))</f>
        <v>138</v>
      </c>
      <c r="D159" t="s">
        <v>14</v>
      </c>
      <c r="E159">
        <v>747</v>
      </c>
    </row>
    <row r="160" spans="1:5" x14ac:dyDescent="0.35">
      <c r="A160" t="s">
        <v>20</v>
      </c>
      <c r="B160" s="15">
        <f t="array" ref="B160">INDEX(backers_count, SMALL(IF("successful"=outcomes, ROW(outcomes)-ROW($A$2)+1), ROW(159:159)))</f>
        <v>261</v>
      </c>
      <c r="D160" t="s">
        <v>14</v>
      </c>
      <c r="E160">
        <v>84</v>
      </c>
    </row>
    <row r="161" spans="1:5" x14ac:dyDescent="0.35">
      <c r="A161" t="s">
        <v>20</v>
      </c>
      <c r="B161" s="15">
        <f t="array" ref="B161">INDEX(backers_count, SMALL(IF("successful"=outcomes, ROW(outcomes)-ROW($A$2)+1), ROW(160:160)))</f>
        <v>107</v>
      </c>
      <c r="D161" t="s">
        <v>14</v>
      </c>
      <c r="E161">
        <v>91</v>
      </c>
    </row>
    <row r="162" spans="1:5" x14ac:dyDescent="0.35">
      <c r="A162" t="s">
        <v>20</v>
      </c>
      <c r="B162" s="15">
        <f t="array" ref="B162">INDEX(backers_count, SMALL(IF("successful"=outcomes, ROW(outcomes)-ROW($A$2)+1), ROW(161:161)))</f>
        <v>199</v>
      </c>
      <c r="D162" t="s">
        <v>14</v>
      </c>
      <c r="E162">
        <v>792</v>
      </c>
    </row>
    <row r="163" spans="1:5" x14ac:dyDescent="0.35">
      <c r="A163" t="s">
        <v>20</v>
      </c>
      <c r="B163" s="15">
        <f t="array" ref="B163">INDEX(backers_count, SMALL(IF("successful"=outcomes, ROW(outcomes)-ROW($A$2)+1), ROW(162:162)))</f>
        <v>5512</v>
      </c>
      <c r="D163" t="s">
        <v>14</v>
      </c>
      <c r="E163">
        <v>32</v>
      </c>
    </row>
    <row r="164" spans="1:5" x14ac:dyDescent="0.35">
      <c r="A164" t="s">
        <v>20</v>
      </c>
      <c r="B164" s="15">
        <f t="array" ref="B164">INDEX(backers_count, SMALL(IF("successful"=outcomes, ROW(outcomes)-ROW($A$2)+1), ROW(163:163)))</f>
        <v>86</v>
      </c>
      <c r="D164" t="s">
        <v>14</v>
      </c>
      <c r="E164">
        <v>186</v>
      </c>
    </row>
    <row r="165" spans="1:5" x14ac:dyDescent="0.35">
      <c r="A165" t="s">
        <v>20</v>
      </c>
      <c r="B165" s="15">
        <f t="array" ref="B165">INDEX(backers_count, SMALL(IF("successful"=outcomes, ROW(outcomes)-ROW($A$2)+1), ROW(164:164)))</f>
        <v>2768</v>
      </c>
      <c r="D165" t="s">
        <v>14</v>
      </c>
      <c r="E165">
        <v>605</v>
      </c>
    </row>
    <row r="166" spans="1:5" x14ac:dyDescent="0.35">
      <c r="A166" t="s">
        <v>20</v>
      </c>
      <c r="B166" s="15">
        <f t="array" ref="B166">INDEX(backers_count, SMALL(IF("successful"=outcomes, ROW(outcomes)-ROW($A$2)+1), ROW(165:165)))</f>
        <v>48</v>
      </c>
      <c r="D166" t="s">
        <v>14</v>
      </c>
      <c r="E166">
        <v>1</v>
      </c>
    </row>
    <row r="167" spans="1:5" x14ac:dyDescent="0.35">
      <c r="A167" t="s">
        <v>20</v>
      </c>
      <c r="B167" s="15">
        <f t="array" ref="B167">INDEX(backers_count, SMALL(IF("successful"=outcomes, ROW(outcomes)-ROW($A$2)+1), ROW(166:166)))</f>
        <v>87</v>
      </c>
      <c r="D167" t="s">
        <v>14</v>
      </c>
      <c r="E167">
        <v>31</v>
      </c>
    </row>
    <row r="168" spans="1:5" x14ac:dyDescent="0.35">
      <c r="A168" t="s">
        <v>20</v>
      </c>
      <c r="B168" s="15">
        <f t="array" ref="B168">INDEX(backers_count, SMALL(IF("successful"=outcomes, ROW(outcomes)-ROW($A$2)+1), ROW(167:167)))</f>
        <v>1894</v>
      </c>
      <c r="D168" t="s">
        <v>14</v>
      </c>
      <c r="E168">
        <v>1181</v>
      </c>
    </row>
    <row r="169" spans="1:5" x14ac:dyDescent="0.35">
      <c r="A169" t="s">
        <v>20</v>
      </c>
      <c r="B169" s="15">
        <f t="array" ref="B169">INDEX(backers_count, SMALL(IF("successful"=outcomes, ROW(outcomes)-ROW($A$2)+1), ROW(168:168)))</f>
        <v>282</v>
      </c>
      <c r="D169" t="s">
        <v>14</v>
      </c>
      <c r="E169">
        <v>39</v>
      </c>
    </row>
    <row r="170" spans="1:5" x14ac:dyDescent="0.35">
      <c r="A170" t="s">
        <v>20</v>
      </c>
      <c r="B170" s="15">
        <f t="array" ref="B170">INDEX(backers_count, SMALL(IF("successful"=outcomes, ROW(outcomes)-ROW($A$2)+1), ROW(169:169)))</f>
        <v>116</v>
      </c>
      <c r="D170" t="s">
        <v>14</v>
      </c>
      <c r="E170">
        <v>46</v>
      </c>
    </row>
    <row r="171" spans="1:5" x14ac:dyDescent="0.35">
      <c r="A171" t="s">
        <v>20</v>
      </c>
      <c r="B171" s="15">
        <f t="array" ref="B171">INDEX(backers_count, SMALL(IF("successful"=outcomes, ROW(outcomes)-ROW($A$2)+1), ROW(170:170)))</f>
        <v>83</v>
      </c>
      <c r="D171" t="s">
        <v>14</v>
      </c>
      <c r="E171">
        <v>105</v>
      </c>
    </row>
    <row r="172" spans="1:5" x14ac:dyDescent="0.35">
      <c r="A172" t="s">
        <v>20</v>
      </c>
      <c r="B172" s="15">
        <f t="array" ref="B172">INDEX(backers_count, SMALL(IF("successful"=outcomes, ROW(outcomes)-ROW($A$2)+1), ROW(171:171)))</f>
        <v>91</v>
      </c>
      <c r="D172" t="s">
        <v>14</v>
      </c>
      <c r="E172">
        <v>535</v>
      </c>
    </row>
    <row r="173" spans="1:5" x14ac:dyDescent="0.35">
      <c r="A173" t="s">
        <v>20</v>
      </c>
      <c r="B173" s="15">
        <f t="array" ref="B173">INDEX(backers_count, SMALL(IF("successful"=outcomes, ROW(outcomes)-ROW($A$2)+1), ROW(172:172)))</f>
        <v>546</v>
      </c>
      <c r="D173" t="s">
        <v>14</v>
      </c>
      <c r="E173">
        <v>16</v>
      </c>
    </row>
    <row r="174" spans="1:5" x14ac:dyDescent="0.35">
      <c r="A174" t="s">
        <v>20</v>
      </c>
      <c r="B174" s="15">
        <f t="array" ref="B174">INDEX(backers_count, SMALL(IF("successful"=outcomes, ROW(outcomes)-ROW($A$2)+1), ROW(173:173)))</f>
        <v>393</v>
      </c>
      <c r="D174" t="s">
        <v>14</v>
      </c>
      <c r="E174">
        <v>575</v>
      </c>
    </row>
    <row r="175" spans="1:5" x14ac:dyDescent="0.35">
      <c r="A175" t="s">
        <v>20</v>
      </c>
      <c r="B175" s="15">
        <f t="array" ref="B175">INDEX(backers_count, SMALL(IF("successful"=outcomes, ROW(outcomes)-ROW($A$2)+1), ROW(174:174)))</f>
        <v>133</v>
      </c>
      <c r="D175" t="s">
        <v>14</v>
      </c>
      <c r="E175">
        <v>1120</v>
      </c>
    </row>
    <row r="176" spans="1:5" x14ac:dyDescent="0.35">
      <c r="A176" t="s">
        <v>20</v>
      </c>
      <c r="B176" s="15">
        <f t="array" ref="B176">INDEX(backers_count, SMALL(IF("successful"=outcomes, ROW(outcomes)-ROW($A$2)+1), ROW(175:175)))</f>
        <v>254</v>
      </c>
      <c r="D176" t="s">
        <v>14</v>
      </c>
      <c r="E176">
        <v>113</v>
      </c>
    </row>
    <row r="177" spans="1:5" x14ac:dyDescent="0.35">
      <c r="A177" t="s">
        <v>20</v>
      </c>
      <c r="B177" s="15">
        <f t="array" ref="B177">INDEX(backers_count, SMALL(IF("successful"=outcomes, ROW(outcomes)-ROW($A$2)+1), ROW(176:176)))</f>
        <v>176</v>
      </c>
      <c r="D177" t="s">
        <v>14</v>
      </c>
      <c r="E177">
        <v>1538</v>
      </c>
    </row>
    <row r="178" spans="1:5" x14ac:dyDescent="0.35">
      <c r="A178" t="s">
        <v>20</v>
      </c>
      <c r="B178" s="15">
        <f t="array" ref="B178">INDEX(backers_count, SMALL(IF("successful"=outcomes, ROW(outcomes)-ROW($A$2)+1), ROW(177:177)))</f>
        <v>337</v>
      </c>
      <c r="D178" t="s">
        <v>14</v>
      </c>
      <c r="E178">
        <v>9</v>
      </c>
    </row>
    <row r="179" spans="1:5" x14ac:dyDescent="0.35">
      <c r="A179" t="s">
        <v>20</v>
      </c>
      <c r="B179" s="15">
        <f t="array" ref="B179">INDEX(backers_count, SMALL(IF("successful"=outcomes, ROW(outcomes)-ROW($A$2)+1), ROW(178:178)))</f>
        <v>107</v>
      </c>
      <c r="D179" t="s">
        <v>14</v>
      </c>
      <c r="E179">
        <v>554</v>
      </c>
    </row>
    <row r="180" spans="1:5" x14ac:dyDescent="0.35">
      <c r="A180" t="s">
        <v>20</v>
      </c>
      <c r="B180" s="15">
        <f t="array" ref="B180">INDEX(backers_count, SMALL(IF("successful"=outcomes, ROW(outcomes)-ROW($A$2)+1), ROW(179:179)))</f>
        <v>183</v>
      </c>
      <c r="D180" t="s">
        <v>14</v>
      </c>
      <c r="E180">
        <v>648</v>
      </c>
    </row>
    <row r="181" spans="1:5" x14ac:dyDescent="0.35">
      <c r="A181" t="s">
        <v>20</v>
      </c>
      <c r="B181" s="15">
        <f t="array" ref="B181">INDEX(backers_count, SMALL(IF("successful"=outcomes, ROW(outcomes)-ROW($A$2)+1), ROW(180:180)))</f>
        <v>72</v>
      </c>
      <c r="D181" t="s">
        <v>14</v>
      </c>
      <c r="E181">
        <v>21</v>
      </c>
    </row>
    <row r="182" spans="1:5" x14ac:dyDescent="0.35">
      <c r="A182" t="s">
        <v>20</v>
      </c>
      <c r="B182" s="15">
        <f t="array" ref="B182">INDEX(backers_count, SMALL(IF("successful"=outcomes, ROW(outcomes)-ROW($A$2)+1), ROW(181:181)))</f>
        <v>295</v>
      </c>
      <c r="D182" t="s">
        <v>14</v>
      </c>
      <c r="E182">
        <v>54</v>
      </c>
    </row>
    <row r="183" spans="1:5" x14ac:dyDescent="0.35">
      <c r="A183" t="s">
        <v>20</v>
      </c>
      <c r="B183" s="15">
        <f t="array" ref="B183">INDEX(backers_count, SMALL(IF("successful"=outcomes, ROW(outcomes)-ROW($A$2)+1), ROW(182:182)))</f>
        <v>142</v>
      </c>
      <c r="D183" t="s">
        <v>14</v>
      </c>
      <c r="E183">
        <v>120</v>
      </c>
    </row>
    <row r="184" spans="1:5" x14ac:dyDescent="0.35">
      <c r="A184" t="s">
        <v>20</v>
      </c>
      <c r="B184" s="15">
        <f t="array" ref="B184">INDEX(backers_count, SMALL(IF("successful"=outcomes, ROW(outcomes)-ROW($A$2)+1), ROW(183:183)))</f>
        <v>85</v>
      </c>
      <c r="D184" t="s">
        <v>14</v>
      </c>
      <c r="E184">
        <v>579</v>
      </c>
    </row>
    <row r="185" spans="1:5" x14ac:dyDescent="0.35">
      <c r="A185" t="s">
        <v>20</v>
      </c>
      <c r="B185" s="15">
        <f t="array" ref="B185">INDEX(backers_count, SMALL(IF("successful"=outcomes, ROW(outcomes)-ROW($A$2)+1), ROW(184:184)))</f>
        <v>659</v>
      </c>
      <c r="D185" t="s">
        <v>14</v>
      </c>
      <c r="E185">
        <v>2072</v>
      </c>
    </row>
    <row r="186" spans="1:5" x14ac:dyDescent="0.35">
      <c r="A186" t="s">
        <v>20</v>
      </c>
      <c r="B186" s="15">
        <f t="array" ref="B186">INDEX(backers_count, SMALL(IF("successful"=outcomes, ROW(outcomes)-ROW($A$2)+1), ROW(185:185)))</f>
        <v>121</v>
      </c>
      <c r="D186" t="s">
        <v>14</v>
      </c>
      <c r="E186">
        <v>0</v>
      </c>
    </row>
    <row r="187" spans="1:5" x14ac:dyDescent="0.35">
      <c r="A187" t="s">
        <v>20</v>
      </c>
      <c r="B187" s="15">
        <f t="array" ref="B187">INDEX(backers_count, SMALL(IF("successful"=outcomes, ROW(outcomes)-ROW($A$2)+1), ROW(186:186)))</f>
        <v>3742</v>
      </c>
      <c r="D187" t="s">
        <v>14</v>
      </c>
      <c r="E187">
        <v>1796</v>
      </c>
    </row>
    <row r="188" spans="1:5" x14ac:dyDescent="0.35">
      <c r="A188" t="s">
        <v>20</v>
      </c>
      <c r="B188" s="15">
        <f t="array" ref="B188">INDEX(backers_count, SMALL(IF("successful"=outcomes, ROW(outcomes)-ROW($A$2)+1), ROW(187:187)))</f>
        <v>223</v>
      </c>
      <c r="D188" t="s">
        <v>14</v>
      </c>
      <c r="E188">
        <v>62</v>
      </c>
    </row>
    <row r="189" spans="1:5" x14ac:dyDescent="0.35">
      <c r="A189" t="s">
        <v>20</v>
      </c>
      <c r="B189" s="15">
        <f t="array" ref="B189">INDEX(backers_count, SMALL(IF("successful"=outcomes, ROW(outcomes)-ROW($A$2)+1), ROW(188:188)))</f>
        <v>133</v>
      </c>
      <c r="D189" t="s">
        <v>14</v>
      </c>
      <c r="E189">
        <v>347</v>
      </c>
    </row>
    <row r="190" spans="1:5" x14ac:dyDescent="0.35">
      <c r="A190" t="s">
        <v>20</v>
      </c>
      <c r="B190" s="15">
        <f t="array" ref="B190">INDEX(backers_count, SMALL(IF("successful"=outcomes, ROW(outcomes)-ROW($A$2)+1), ROW(189:189)))</f>
        <v>5168</v>
      </c>
      <c r="D190" t="s">
        <v>14</v>
      </c>
      <c r="E190">
        <v>19</v>
      </c>
    </row>
    <row r="191" spans="1:5" x14ac:dyDescent="0.35">
      <c r="A191" t="s">
        <v>20</v>
      </c>
      <c r="B191" s="15">
        <f t="array" ref="B191">INDEX(backers_count, SMALL(IF("successful"=outcomes, ROW(outcomes)-ROW($A$2)+1), ROW(190:190)))</f>
        <v>307</v>
      </c>
      <c r="D191" t="s">
        <v>14</v>
      </c>
      <c r="E191">
        <v>1258</v>
      </c>
    </row>
    <row r="192" spans="1:5" x14ac:dyDescent="0.35">
      <c r="A192" t="s">
        <v>20</v>
      </c>
      <c r="B192" s="15">
        <f t="array" ref="B192">INDEX(backers_count, SMALL(IF("successful"=outcomes, ROW(outcomes)-ROW($A$2)+1), ROW(191:191)))</f>
        <v>2441</v>
      </c>
      <c r="D192" t="s">
        <v>14</v>
      </c>
      <c r="E192">
        <v>362</v>
      </c>
    </row>
    <row r="193" spans="1:5" x14ac:dyDescent="0.35">
      <c r="A193" t="s">
        <v>20</v>
      </c>
      <c r="B193" s="15">
        <f t="array" ref="B193">INDEX(backers_count, SMALL(IF("successful"=outcomes, ROW(outcomes)-ROW($A$2)+1), ROW(192:192)))</f>
        <v>1385</v>
      </c>
      <c r="D193" t="s">
        <v>14</v>
      </c>
      <c r="E193">
        <v>133</v>
      </c>
    </row>
    <row r="194" spans="1:5" x14ac:dyDescent="0.35">
      <c r="A194" t="s">
        <v>20</v>
      </c>
      <c r="B194" s="15">
        <f t="array" ref="B194">INDEX(backers_count, SMALL(IF("successful"=outcomes, ROW(outcomes)-ROW($A$2)+1), ROW(193:193)))</f>
        <v>190</v>
      </c>
      <c r="D194" t="s">
        <v>14</v>
      </c>
      <c r="E194">
        <v>846</v>
      </c>
    </row>
    <row r="195" spans="1:5" x14ac:dyDescent="0.35">
      <c r="A195" t="s">
        <v>20</v>
      </c>
      <c r="B195" s="15">
        <f t="array" ref="B195">INDEX(backers_count, SMALL(IF("successful"=outcomes, ROW(outcomes)-ROW($A$2)+1), ROW(194:194)))</f>
        <v>470</v>
      </c>
      <c r="D195" t="s">
        <v>14</v>
      </c>
      <c r="E195">
        <v>10</v>
      </c>
    </row>
    <row r="196" spans="1:5" x14ac:dyDescent="0.35">
      <c r="A196" t="s">
        <v>20</v>
      </c>
      <c r="B196" s="15">
        <f t="array" ref="B196">INDEX(backers_count, SMALL(IF("successful"=outcomes, ROW(outcomes)-ROW($A$2)+1), ROW(195:195)))</f>
        <v>253</v>
      </c>
      <c r="D196" t="s">
        <v>14</v>
      </c>
      <c r="E196">
        <v>191</v>
      </c>
    </row>
    <row r="197" spans="1:5" x14ac:dyDescent="0.35">
      <c r="A197" t="s">
        <v>20</v>
      </c>
      <c r="B197" s="15">
        <f t="array" ref="B197">INDEX(backers_count, SMALL(IF("successful"=outcomes, ROW(outcomes)-ROW($A$2)+1), ROW(196:196)))</f>
        <v>1113</v>
      </c>
      <c r="D197" t="s">
        <v>14</v>
      </c>
      <c r="E197">
        <v>1979</v>
      </c>
    </row>
    <row r="198" spans="1:5" x14ac:dyDescent="0.35">
      <c r="A198" t="s">
        <v>20</v>
      </c>
      <c r="B198" s="15">
        <f t="array" ref="B198">INDEX(backers_count, SMALL(IF("successful"=outcomes, ROW(outcomes)-ROW($A$2)+1), ROW(197:197)))</f>
        <v>2283</v>
      </c>
      <c r="D198" t="s">
        <v>14</v>
      </c>
      <c r="E198">
        <v>63</v>
      </c>
    </row>
    <row r="199" spans="1:5" x14ac:dyDescent="0.35">
      <c r="A199" t="s">
        <v>20</v>
      </c>
      <c r="B199" s="15">
        <f t="array" ref="B199">INDEX(backers_count, SMALL(IF("successful"=outcomes, ROW(outcomes)-ROW($A$2)+1), ROW(198:198)))</f>
        <v>1095</v>
      </c>
      <c r="D199" t="s">
        <v>14</v>
      </c>
      <c r="E199">
        <v>6080</v>
      </c>
    </row>
    <row r="200" spans="1:5" x14ac:dyDescent="0.35">
      <c r="A200" t="s">
        <v>20</v>
      </c>
      <c r="B200" s="15">
        <f t="array" ref="B200">INDEX(backers_count, SMALL(IF("successful"=outcomes, ROW(outcomes)-ROW($A$2)+1), ROW(199:199)))</f>
        <v>1690</v>
      </c>
      <c r="D200" t="s">
        <v>14</v>
      </c>
      <c r="E200">
        <v>80</v>
      </c>
    </row>
    <row r="201" spans="1:5" x14ac:dyDescent="0.35">
      <c r="A201" t="s">
        <v>20</v>
      </c>
      <c r="B201" s="15">
        <f t="array" ref="B201">INDEX(backers_count, SMALL(IF("successful"=outcomes, ROW(outcomes)-ROW($A$2)+1), ROW(200:200)))</f>
        <v>191</v>
      </c>
      <c r="D201" t="s">
        <v>14</v>
      </c>
      <c r="E201">
        <v>9</v>
      </c>
    </row>
    <row r="202" spans="1:5" x14ac:dyDescent="0.35">
      <c r="A202" t="s">
        <v>20</v>
      </c>
      <c r="B202" s="15">
        <f t="array" ref="B202">INDEX(backers_count, SMALL(IF("successful"=outcomes, ROW(outcomes)-ROW($A$2)+1), ROW(201:201)))</f>
        <v>2013</v>
      </c>
      <c r="D202" t="s">
        <v>14</v>
      </c>
      <c r="E202">
        <v>1784</v>
      </c>
    </row>
    <row r="203" spans="1:5" x14ac:dyDescent="0.35">
      <c r="A203" t="s">
        <v>20</v>
      </c>
      <c r="B203" s="15">
        <f t="array" ref="B203">INDEX(backers_count, SMALL(IF("successful"=outcomes, ROW(outcomes)-ROW($A$2)+1), ROW(202:202)))</f>
        <v>1703</v>
      </c>
      <c r="D203" t="s">
        <v>14</v>
      </c>
      <c r="E203">
        <v>243</v>
      </c>
    </row>
    <row r="204" spans="1:5" x14ac:dyDescent="0.35">
      <c r="A204" t="s">
        <v>20</v>
      </c>
      <c r="B204" s="15">
        <f t="array" ref="B204">INDEX(backers_count, SMALL(IF("successful"=outcomes, ROW(outcomes)-ROW($A$2)+1), ROW(203:203)))</f>
        <v>80</v>
      </c>
      <c r="D204" t="s">
        <v>14</v>
      </c>
      <c r="E204">
        <v>1296</v>
      </c>
    </row>
    <row r="205" spans="1:5" x14ac:dyDescent="0.35">
      <c r="A205" t="s">
        <v>20</v>
      </c>
      <c r="B205" s="15">
        <f t="array" ref="B205">INDEX(backers_count, SMALL(IF("successful"=outcomes, ROW(outcomes)-ROW($A$2)+1), ROW(204:204)))</f>
        <v>41</v>
      </c>
      <c r="D205" t="s">
        <v>14</v>
      </c>
      <c r="E205">
        <v>77</v>
      </c>
    </row>
    <row r="206" spans="1:5" x14ac:dyDescent="0.35">
      <c r="A206" t="s">
        <v>20</v>
      </c>
      <c r="B206" s="15">
        <f t="array" ref="B206">INDEX(backers_count, SMALL(IF("successful"=outcomes, ROW(outcomes)-ROW($A$2)+1), ROW(205:205)))</f>
        <v>187</v>
      </c>
      <c r="D206" t="s">
        <v>14</v>
      </c>
      <c r="E206">
        <v>395</v>
      </c>
    </row>
    <row r="207" spans="1:5" x14ac:dyDescent="0.35">
      <c r="A207" t="s">
        <v>20</v>
      </c>
      <c r="B207" s="15">
        <f t="array" ref="B207">INDEX(backers_count, SMALL(IF("successful"=outcomes, ROW(outcomes)-ROW($A$2)+1), ROW(206:206)))</f>
        <v>2875</v>
      </c>
      <c r="D207" t="s">
        <v>14</v>
      </c>
      <c r="E207">
        <v>49</v>
      </c>
    </row>
    <row r="208" spans="1:5" x14ac:dyDescent="0.35">
      <c r="A208" t="s">
        <v>20</v>
      </c>
      <c r="B208" s="15">
        <f t="array" ref="B208">INDEX(backers_count, SMALL(IF("successful"=outcomes, ROW(outcomes)-ROW($A$2)+1), ROW(207:207)))</f>
        <v>88</v>
      </c>
      <c r="D208" t="s">
        <v>14</v>
      </c>
      <c r="E208">
        <v>180</v>
      </c>
    </row>
    <row r="209" spans="1:5" x14ac:dyDescent="0.35">
      <c r="A209" t="s">
        <v>20</v>
      </c>
      <c r="B209" s="15">
        <f t="array" ref="B209">INDEX(backers_count, SMALL(IF("successful"=outcomes, ROW(outcomes)-ROW($A$2)+1), ROW(208:208)))</f>
        <v>191</v>
      </c>
      <c r="D209" t="s">
        <v>14</v>
      </c>
      <c r="E209">
        <v>2690</v>
      </c>
    </row>
    <row r="210" spans="1:5" x14ac:dyDescent="0.35">
      <c r="A210" t="s">
        <v>20</v>
      </c>
      <c r="B210" s="15">
        <f t="array" ref="B210">INDEX(backers_count, SMALL(IF("successful"=outcomes, ROW(outcomes)-ROW($A$2)+1), ROW(209:209)))</f>
        <v>139</v>
      </c>
      <c r="D210" t="s">
        <v>14</v>
      </c>
      <c r="E210">
        <v>2779</v>
      </c>
    </row>
    <row r="211" spans="1:5" x14ac:dyDescent="0.35">
      <c r="A211" t="s">
        <v>20</v>
      </c>
      <c r="B211" s="15">
        <f t="array" ref="B211">INDEX(backers_count, SMALL(IF("successful"=outcomes, ROW(outcomes)-ROW($A$2)+1), ROW(210:210)))</f>
        <v>186</v>
      </c>
      <c r="D211" t="s">
        <v>14</v>
      </c>
      <c r="E211">
        <v>92</v>
      </c>
    </row>
    <row r="212" spans="1:5" x14ac:dyDescent="0.35">
      <c r="A212" t="s">
        <v>20</v>
      </c>
      <c r="B212" s="15">
        <f t="array" ref="B212">INDEX(backers_count, SMALL(IF("successful"=outcomes, ROW(outcomes)-ROW($A$2)+1), ROW(211:211)))</f>
        <v>112</v>
      </c>
      <c r="D212" t="s">
        <v>14</v>
      </c>
      <c r="E212">
        <v>1028</v>
      </c>
    </row>
    <row r="213" spans="1:5" x14ac:dyDescent="0.35">
      <c r="A213" t="s">
        <v>20</v>
      </c>
      <c r="B213" s="15">
        <f t="array" ref="B213">INDEX(backers_count, SMALL(IF("successful"=outcomes, ROW(outcomes)-ROW($A$2)+1), ROW(212:212)))</f>
        <v>101</v>
      </c>
      <c r="D213" t="s">
        <v>14</v>
      </c>
      <c r="E213">
        <v>26</v>
      </c>
    </row>
    <row r="214" spans="1:5" x14ac:dyDescent="0.35">
      <c r="A214" t="s">
        <v>20</v>
      </c>
      <c r="B214" s="15">
        <f t="array" ref="B214">INDEX(backers_count, SMALL(IF("successful"=outcomes, ROW(outcomes)-ROW($A$2)+1), ROW(213:213)))</f>
        <v>206</v>
      </c>
      <c r="D214" t="s">
        <v>14</v>
      </c>
      <c r="E214">
        <v>1790</v>
      </c>
    </row>
    <row r="215" spans="1:5" x14ac:dyDescent="0.35">
      <c r="A215" t="s">
        <v>20</v>
      </c>
      <c r="B215" s="15">
        <f t="array" ref="B215">INDEX(backers_count, SMALL(IF("successful"=outcomes, ROW(outcomes)-ROW($A$2)+1), ROW(214:214)))</f>
        <v>154</v>
      </c>
      <c r="D215" t="s">
        <v>14</v>
      </c>
      <c r="E215">
        <v>37</v>
      </c>
    </row>
    <row r="216" spans="1:5" x14ac:dyDescent="0.35">
      <c r="A216" t="s">
        <v>20</v>
      </c>
      <c r="B216" s="15">
        <f t="array" ref="B216">INDEX(backers_count, SMALL(IF("successful"=outcomes, ROW(outcomes)-ROW($A$2)+1), ROW(215:215)))</f>
        <v>5966</v>
      </c>
      <c r="D216" t="s">
        <v>14</v>
      </c>
      <c r="E216">
        <v>35</v>
      </c>
    </row>
    <row r="217" spans="1:5" x14ac:dyDescent="0.35">
      <c r="A217" t="s">
        <v>20</v>
      </c>
      <c r="B217" s="15">
        <f t="array" ref="B217">INDEX(backers_count, SMALL(IF("successful"=outcomes, ROW(outcomes)-ROW($A$2)+1), ROW(216:216)))</f>
        <v>169</v>
      </c>
      <c r="D217" t="s">
        <v>14</v>
      </c>
      <c r="E217">
        <v>558</v>
      </c>
    </row>
    <row r="218" spans="1:5" x14ac:dyDescent="0.35">
      <c r="A218" t="s">
        <v>20</v>
      </c>
      <c r="B218" s="15">
        <f t="array" ref="B218">INDEX(backers_count, SMALL(IF("successful"=outcomes, ROW(outcomes)-ROW($A$2)+1), ROW(217:217)))</f>
        <v>2106</v>
      </c>
      <c r="D218" t="s">
        <v>14</v>
      </c>
      <c r="E218">
        <v>64</v>
      </c>
    </row>
    <row r="219" spans="1:5" x14ac:dyDescent="0.35">
      <c r="A219" t="s">
        <v>20</v>
      </c>
      <c r="B219" s="15">
        <f t="array" ref="B219">INDEX(backers_count, SMALL(IF("successful"=outcomes, ROW(outcomes)-ROW($A$2)+1), ROW(218:218)))</f>
        <v>131</v>
      </c>
      <c r="D219" t="s">
        <v>14</v>
      </c>
      <c r="E219">
        <v>245</v>
      </c>
    </row>
    <row r="220" spans="1:5" x14ac:dyDescent="0.35">
      <c r="A220" t="s">
        <v>20</v>
      </c>
      <c r="B220" s="15">
        <f t="array" ref="B220">INDEX(backers_count, SMALL(IF("successful"=outcomes, ROW(outcomes)-ROW($A$2)+1), ROW(219:219)))</f>
        <v>84</v>
      </c>
      <c r="D220" t="s">
        <v>14</v>
      </c>
      <c r="E220">
        <v>71</v>
      </c>
    </row>
    <row r="221" spans="1:5" x14ac:dyDescent="0.35">
      <c r="A221" t="s">
        <v>20</v>
      </c>
      <c r="B221" s="15">
        <f t="array" ref="B221">INDEX(backers_count, SMALL(IF("successful"=outcomes, ROW(outcomes)-ROW($A$2)+1), ROW(220:220)))</f>
        <v>155</v>
      </c>
      <c r="D221" t="s">
        <v>14</v>
      </c>
      <c r="E221">
        <v>42</v>
      </c>
    </row>
    <row r="222" spans="1:5" x14ac:dyDescent="0.35">
      <c r="A222" t="s">
        <v>20</v>
      </c>
      <c r="B222" s="15">
        <f t="array" ref="B222">INDEX(backers_count, SMALL(IF("successful"=outcomes, ROW(outcomes)-ROW($A$2)+1), ROW(221:221)))</f>
        <v>189</v>
      </c>
      <c r="D222" t="s">
        <v>14</v>
      </c>
      <c r="E222">
        <v>156</v>
      </c>
    </row>
    <row r="223" spans="1:5" x14ac:dyDescent="0.35">
      <c r="A223" t="s">
        <v>20</v>
      </c>
      <c r="B223" s="15">
        <f t="array" ref="B223">INDEX(backers_count, SMALL(IF("successful"=outcomes, ROW(outcomes)-ROW($A$2)+1), ROW(222:222)))</f>
        <v>4799</v>
      </c>
      <c r="D223" t="s">
        <v>14</v>
      </c>
      <c r="E223">
        <v>1368</v>
      </c>
    </row>
    <row r="224" spans="1:5" x14ac:dyDescent="0.35">
      <c r="A224" t="s">
        <v>20</v>
      </c>
      <c r="B224" s="15">
        <f t="array" ref="B224">INDEX(backers_count, SMALL(IF("successful"=outcomes, ROW(outcomes)-ROW($A$2)+1), ROW(223:223)))</f>
        <v>1137</v>
      </c>
      <c r="D224" t="s">
        <v>14</v>
      </c>
      <c r="E224">
        <v>102</v>
      </c>
    </row>
    <row r="225" spans="1:5" x14ac:dyDescent="0.35">
      <c r="A225" t="s">
        <v>20</v>
      </c>
      <c r="B225" s="15">
        <f t="array" ref="B225">INDEX(backers_count, SMALL(IF("successful"=outcomes, ROW(outcomes)-ROW($A$2)+1), ROW(224:224)))</f>
        <v>1152</v>
      </c>
      <c r="D225" t="s">
        <v>14</v>
      </c>
      <c r="E225">
        <v>86</v>
      </c>
    </row>
    <row r="226" spans="1:5" x14ac:dyDescent="0.35">
      <c r="A226" t="s">
        <v>20</v>
      </c>
      <c r="B226" s="15">
        <f t="array" ref="B226">INDEX(backers_count, SMALL(IF("successful"=outcomes, ROW(outcomes)-ROW($A$2)+1), ROW(225:225)))</f>
        <v>50</v>
      </c>
      <c r="D226" t="s">
        <v>14</v>
      </c>
      <c r="E226">
        <v>253</v>
      </c>
    </row>
    <row r="227" spans="1:5" x14ac:dyDescent="0.35">
      <c r="A227" t="s">
        <v>20</v>
      </c>
      <c r="B227" s="15">
        <f t="array" ref="B227">INDEX(backers_count, SMALL(IF("successful"=outcomes, ROW(outcomes)-ROW($A$2)+1), ROW(226:226)))</f>
        <v>3059</v>
      </c>
      <c r="D227" t="s">
        <v>14</v>
      </c>
      <c r="E227">
        <v>157</v>
      </c>
    </row>
    <row r="228" spans="1:5" x14ac:dyDescent="0.35">
      <c r="A228" t="s">
        <v>20</v>
      </c>
      <c r="B228" s="15">
        <f t="array" ref="B228">INDEX(backers_count, SMALL(IF("successful"=outcomes, ROW(outcomes)-ROW($A$2)+1), ROW(227:227)))</f>
        <v>34</v>
      </c>
      <c r="D228" t="s">
        <v>14</v>
      </c>
      <c r="E228">
        <v>183</v>
      </c>
    </row>
    <row r="229" spans="1:5" x14ac:dyDescent="0.35">
      <c r="A229" t="s">
        <v>20</v>
      </c>
      <c r="B229" s="15">
        <f t="array" ref="B229">INDEX(backers_count, SMALL(IF("successful"=outcomes, ROW(outcomes)-ROW($A$2)+1), ROW(228:228)))</f>
        <v>220</v>
      </c>
      <c r="D229" t="s">
        <v>14</v>
      </c>
      <c r="E229">
        <v>82</v>
      </c>
    </row>
    <row r="230" spans="1:5" x14ac:dyDescent="0.35">
      <c r="A230" t="s">
        <v>20</v>
      </c>
      <c r="B230" s="15">
        <f t="array" ref="B230">INDEX(backers_count, SMALL(IF("successful"=outcomes, ROW(outcomes)-ROW($A$2)+1), ROW(229:229)))</f>
        <v>1604</v>
      </c>
      <c r="D230" t="s">
        <v>14</v>
      </c>
      <c r="E230">
        <v>1</v>
      </c>
    </row>
    <row r="231" spans="1:5" x14ac:dyDescent="0.35">
      <c r="A231" t="s">
        <v>20</v>
      </c>
      <c r="B231" s="15">
        <f t="array" ref="B231">INDEX(backers_count, SMALL(IF("successful"=outcomes, ROW(outcomes)-ROW($A$2)+1), ROW(230:230)))</f>
        <v>454</v>
      </c>
      <c r="D231" t="s">
        <v>14</v>
      </c>
      <c r="E231">
        <v>1198</v>
      </c>
    </row>
    <row r="232" spans="1:5" x14ac:dyDescent="0.35">
      <c r="A232" t="s">
        <v>20</v>
      </c>
      <c r="B232" s="15">
        <f t="array" ref="B232">INDEX(backers_count, SMALL(IF("successful"=outcomes, ROW(outcomes)-ROW($A$2)+1), ROW(231:231)))</f>
        <v>123</v>
      </c>
      <c r="D232" t="s">
        <v>14</v>
      </c>
      <c r="E232">
        <v>648</v>
      </c>
    </row>
    <row r="233" spans="1:5" x14ac:dyDescent="0.35">
      <c r="A233" t="s">
        <v>20</v>
      </c>
      <c r="B233" s="15">
        <f t="array" ref="B233">INDEX(backers_count, SMALL(IF("successful"=outcomes, ROW(outcomes)-ROW($A$2)+1), ROW(232:232)))</f>
        <v>299</v>
      </c>
      <c r="D233" t="s">
        <v>14</v>
      </c>
      <c r="E233">
        <v>64</v>
      </c>
    </row>
    <row r="234" spans="1:5" x14ac:dyDescent="0.35">
      <c r="A234" t="s">
        <v>20</v>
      </c>
      <c r="B234" s="15">
        <f t="array" ref="B234">INDEX(backers_count, SMALL(IF("successful"=outcomes, ROW(outcomes)-ROW($A$2)+1), ROW(233:233)))</f>
        <v>2237</v>
      </c>
      <c r="D234" t="s">
        <v>14</v>
      </c>
      <c r="E234">
        <v>62</v>
      </c>
    </row>
    <row r="235" spans="1:5" x14ac:dyDescent="0.35">
      <c r="A235" t="s">
        <v>20</v>
      </c>
      <c r="B235" s="15">
        <f t="array" ref="B235">INDEX(backers_count, SMALL(IF("successful"=outcomes, ROW(outcomes)-ROW($A$2)+1), ROW(234:234)))</f>
        <v>645</v>
      </c>
      <c r="D235" t="s">
        <v>14</v>
      </c>
      <c r="E235">
        <v>750</v>
      </c>
    </row>
    <row r="236" spans="1:5" x14ac:dyDescent="0.35">
      <c r="A236" t="s">
        <v>20</v>
      </c>
      <c r="B236" s="15">
        <f t="array" ref="B236">INDEX(backers_count, SMALL(IF("successful"=outcomes, ROW(outcomes)-ROW($A$2)+1), ROW(235:235)))</f>
        <v>484</v>
      </c>
      <c r="D236" t="s">
        <v>14</v>
      </c>
      <c r="E236">
        <v>105</v>
      </c>
    </row>
    <row r="237" spans="1:5" x14ac:dyDescent="0.35">
      <c r="A237" t="s">
        <v>20</v>
      </c>
      <c r="B237" s="15">
        <f t="array" ref="B237">INDEX(backers_count, SMALL(IF("successful"=outcomes, ROW(outcomes)-ROW($A$2)+1), ROW(236:236)))</f>
        <v>154</v>
      </c>
      <c r="D237" t="s">
        <v>14</v>
      </c>
      <c r="E237">
        <v>2604</v>
      </c>
    </row>
    <row r="238" spans="1:5" x14ac:dyDescent="0.35">
      <c r="A238" t="s">
        <v>20</v>
      </c>
      <c r="B238" s="15">
        <f t="array" ref="B238">INDEX(backers_count, SMALL(IF("successful"=outcomes, ROW(outcomes)-ROW($A$2)+1), ROW(237:237)))</f>
        <v>82</v>
      </c>
      <c r="D238" t="s">
        <v>14</v>
      </c>
      <c r="E238">
        <v>65</v>
      </c>
    </row>
    <row r="239" spans="1:5" x14ac:dyDescent="0.35">
      <c r="A239" t="s">
        <v>20</v>
      </c>
      <c r="B239" s="15">
        <f t="array" ref="B239">INDEX(backers_count, SMALL(IF("successful"=outcomes, ROW(outcomes)-ROW($A$2)+1), ROW(238:238)))</f>
        <v>134</v>
      </c>
      <c r="D239" t="s">
        <v>14</v>
      </c>
      <c r="E239">
        <v>94</v>
      </c>
    </row>
    <row r="240" spans="1:5" x14ac:dyDescent="0.35">
      <c r="A240" t="s">
        <v>20</v>
      </c>
      <c r="B240" s="15">
        <f t="array" ref="B240">INDEX(backers_count, SMALL(IF("successful"=outcomes, ROW(outcomes)-ROW($A$2)+1), ROW(239:239)))</f>
        <v>5203</v>
      </c>
      <c r="D240" t="s">
        <v>14</v>
      </c>
      <c r="E240">
        <v>257</v>
      </c>
    </row>
    <row r="241" spans="1:5" x14ac:dyDescent="0.35">
      <c r="A241" t="s">
        <v>20</v>
      </c>
      <c r="B241" s="15">
        <f t="array" ref="B241">INDEX(backers_count, SMALL(IF("successful"=outcomes, ROW(outcomes)-ROW($A$2)+1), ROW(240:240)))</f>
        <v>94</v>
      </c>
      <c r="D241" t="s">
        <v>14</v>
      </c>
      <c r="E241">
        <v>2928</v>
      </c>
    </row>
    <row r="242" spans="1:5" x14ac:dyDescent="0.35">
      <c r="A242" t="s">
        <v>20</v>
      </c>
      <c r="B242" s="15">
        <f t="array" ref="B242">INDEX(backers_count, SMALL(IF("successful"=outcomes, ROW(outcomes)-ROW($A$2)+1), ROW(241:241)))</f>
        <v>205</v>
      </c>
      <c r="D242" t="s">
        <v>14</v>
      </c>
      <c r="E242">
        <v>4697</v>
      </c>
    </row>
    <row r="243" spans="1:5" x14ac:dyDescent="0.35">
      <c r="A243" t="s">
        <v>20</v>
      </c>
      <c r="B243" s="15">
        <f t="array" ref="B243">INDEX(backers_count, SMALL(IF("successful"=outcomes, ROW(outcomes)-ROW($A$2)+1), ROW(242:242)))</f>
        <v>92</v>
      </c>
      <c r="D243" t="s">
        <v>14</v>
      </c>
      <c r="E243">
        <v>2915</v>
      </c>
    </row>
    <row r="244" spans="1:5" x14ac:dyDescent="0.35">
      <c r="A244" t="s">
        <v>20</v>
      </c>
      <c r="B244" s="15">
        <f t="array" ref="B244">INDEX(backers_count, SMALL(IF("successful"=outcomes, ROW(outcomes)-ROW($A$2)+1), ROW(243:243)))</f>
        <v>219</v>
      </c>
      <c r="D244" t="s">
        <v>14</v>
      </c>
      <c r="E244">
        <v>18</v>
      </c>
    </row>
    <row r="245" spans="1:5" x14ac:dyDescent="0.35">
      <c r="A245" t="s">
        <v>20</v>
      </c>
      <c r="B245" s="15">
        <f t="array" ref="B245">INDEX(backers_count, SMALL(IF("successful"=outcomes, ROW(outcomes)-ROW($A$2)+1), ROW(244:244)))</f>
        <v>2526</v>
      </c>
      <c r="D245" t="s">
        <v>14</v>
      </c>
      <c r="E245">
        <v>602</v>
      </c>
    </row>
    <row r="246" spans="1:5" x14ac:dyDescent="0.35">
      <c r="A246" t="s">
        <v>20</v>
      </c>
      <c r="B246" s="15">
        <f t="array" ref="B246">INDEX(backers_count, SMALL(IF("successful"=outcomes, ROW(outcomes)-ROW($A$2)+1), ROW(245:245)))</f>
        <v>94</v>
      </c>
      <c r="D246" t="s">
        <v>14</v>
      </c>
      <c r="E246">
        <v>1</v>
      </c>
    </row>
    <row r="247" spans="1:5" x14ac:dyDescent="0.35">
      <c r="A247" t="s">
        <v>20</v>
      </c>
      <c r="B247" s="15">
        <f t="array" ref="B247">INDEX(backers_count, SMALL(IF("successful"=outcomes, ROW(outcomes)-ROW($A$2)+1), ROW(246:246)))</f>
        <v>1713</v>
      </c>
      <c r="D247" t="s">
        <v>14</v>
      </c>
      <c r="E247">
        <v>3868</v>
      </c>
    </row>
    <row r="248" spans="1:5" x14ac:dyDescent="0.35">
      <c r="A248" t="s">
        <v>20</v>
      </c>
      <c r="B248" s="15">
        <f t="array" ref="B248">INDEX(backers_count, SMALL(IF("successful"=outcomes, ROW(outcomes)-ROW($A$2)+1), ROW(247:247)))</f>
        <v>249</v>
      </c>
      <c r="D248" t="s">
        <v>14</v>
      </c>
      <c r="E248">
        <v>504</v>
      </c>
    </row>
    <row r="249" spans="1:5" x14ac:dyDescent="0.35">
      <c r="A249" t="s">
        <v>20</v>
      </c>
      <c r="B249" s="15">
        <f t="array" ref="B249">INDEX(backers_count, SMALL(IF("successful"=outcomes, ROW(outcomes)-ROW($A$2)+1), ROW(248:248)))</f>
        <v>192</v>
      </c>
      <c r="D249" t="s">
        <v>14</v>
      </c>
      <c r="E249">
        <v>14</v>
      </c>
    </row>
    <row r="250" spans="1:5" x14ac:dyDescent="0.35">
      <c r="A250" t="s">
        <v>20</v>
      </c>
      <c r="B250" s="15">
        <f t="array" ref="B250">INDEX(backers_count, SMALL(IF("successful"=outcomes, ROW(outcomes)-ROW($A$2)+1), ROW(249:249)))</f>
        <v>247</v>
      </c>
      <c r="D250" t="s">
        <v>14</v>
      </c>
      <c r="E250">
        <v>750</v>
      </c>
    </row>
    <row r="251" spans="1:5" x14ac:dyDescent="0.35">
      <c r="A251" t="s">
        <v>20</v>
      </c>
      <c r="B251" s="15">
        <f t="array" ref="B251">INDEX(backers_count, SMALL(IF("successful"=outcomes, ROW(outcomes)-ROW($A$2)+1), ROW(250:250)))</f>
        <v>2293</v>
      </c>
      <c r="D251" t="s">
        <v>14</v>
      </c>
      <c r="E251">
        <v>77</v>
      </c>
    </row>
    <row r="252" spans="1:5" x14ac:dyDescent="0.35">
      <c r="A252" t="s">
        <v>20</v>
      </c>
      <c r="B252" s="15">
        <f t="array" ref="B252">INDEX(backers_count, SMALL(IF("successful"=outcomes, ROW(outcomes)-ROW($A$2)+1), ROW(251:251)))</f>
        <v>3131</v>
      </c>
      <c r="D252" t="s">
        <v>14</v>
      </c>
      <c r="E252">
        <v>752</v>
      </c>
    </row>
    <row r="253" spans="1:5" x14ac:dyDescent="0.35">
      <c r="A253" t="s">
        <v>20</v>
      </c>
      <c r="B253" s="15">
        <f t="array" ref="B253">INDEX(backers_count, SMALL(IF("successful"=outcomes, ROW(outcomes)-ROW($A$2)+1), ROW(252:252)))</f>
        <v>143</v>
      </c>
      <c r="D253" t="s">
        <v>14</v>
      </c>
      <c r="E253">
        <v>131</v>
      </c>
    </row>
    <row r="254" spans="1:5" x14ac:dyDescent="0.35">
      <c r="A254" t="s">
        <v>20</v>
      </c>
      <c r="B254" s="15">
        <f t="array" ref="B254">INDEX(backers_count, SMALL(IF("successful"=outcomes, ROW(outcomes)-ROW($A$2)+1), ROW(253:253)))</f>
        <v>296</v>
      </c>
      <c r="D254" t="s">
        <v>14</v>
      </c>
      <c r="E254">
        <v>87</v>
      </c>
    </row>
    <row r="255" spans="1:5" x14ac:dyDescent="0.35">
      <c r="A255" t="s">
        <v>20</v>
      </c>
      <c r="B255" s="15">
        <f t="array" ref="B255">INDEX(backers_count, SMALL(IF("successful"=outcomes, ROW(outcomes)-ROW($A$2)+1), ROW(254:254)))</f>
        <v>170</v>
      </c>
      <c r="D255" t="s">
        <v>14</v>
      </c>
      <c r="E255">
        <v>1063</v>
      </c>
    </row>
    <row r="256" spans="1:5" x14ac:dyDescent="0.35">
      <c r="A256" t="s">
        <v>20</v>
      </c>
      <c r="B256" s="15">
        <f t="array" ref="B256">INDEX(backers_count, SMALL(IF("successful"=outcomes, ROW(outcomes)-ROW($A$2)+1), ROW(255:255)))</f>
        <v>86</v>
      </c>
      <c r="D256" t="s">
        <v>14</v>
      </c>
      <c r="E256">
        <v>76</v>
      </c>
    </row>
    <row r="257" spans="1:5" x14ac:dyDescent="0.35">
      <c r="A257" t="s">
        <v>20</v>
      </c>
      <c r="B257" s="15">
        <f t="array" ref="B257">INDEX(backers_count, SMALL(IF("successful"=outcomes, ROW(outcomes)-ROW($A$2)+1), ROW(256:256)))</f>
        <v>6286</v>
      </c>
      <c r="D257" t="s">
        <v>14</v>
      </c>
      <c r="E257">
        <v>4428</v>
      </c>
    </row>
    <row r="258" spans="1:5" x14ac:dyDescent="0.35">
      <c r="A258" t="s">
        <v>20</v>
      </c>
      <c r="B258" s="15">
        <f t="array" ref="B258">INDEX(backers_count, SMALL(IF("successful"=outcomes, ROW(outcomes)-ROW($A$2)+1), ROW(257:257)))</f>
        <v>3727</v>
      </c>
      <c r="D258" t="s">
        <v>14</v>
      </c>
      <c r="E258">
        <v>58</v>
      </c>
    </row>
    <row r="259" spans="1:5" x14ac:dyDescent="0.35">
      <c r="A259" t="s">
        <v>20</v>
      </c>
      <c r="B259" s="15">
        <f t="array" ref="B259">INDEX(backers_count, SMALL(IF("successful"=outcomes, ROW(outcomes)-ROW($A$2)+1), ROW(258:258)))</f>
        <v>1605</v>
      </c>
      <c r="D259" t="s">
        <v>14</v>
      </c>
      <c r="E259">
        <v>111</v>
      </c>
    </row>
    <row r="260" spans="1:5" x14ac:dyDescent="0.35">
      <c r="A260" t="s">
        <v>20</v>
      </c>
      <c r="B260" s="15">
        <f t="array" ref="B260">INDEX(backers_count, SMALL(IF("successful"=outcomes, ROW(outcomes)-ROW($A$2)+1), ROW(259:259)))</f>
        <v>2120</v>
      </c>
      <c r="D260" t="s">
        <v>14</v>
      </c>
      <c r="E260">
        <v>2955</v>
      </c>
    </row>
    <row r="261" spans="1:5" x14ac:dyDescent="0.35">
      <c r="A261" t="s">
        <v>20</v>
      </c>
      <c r="B261" s="15">
        <f t="array" ref="B261">INDEX(backers_count, SMALL(IF("successful"=outcomes, ROW(outcomes)-ROW($A$2)+1), ROW(260:260)))</f>
        <v>50</v>
      </c>
      <c r="D261" t="s">
        <v>14</v>
      </c>
      <c r="E261">
        <v>1657</v>
      </c>
    </row>
    <row r="262" spans="1:5" x14ac:dyDescent="0.35">
      <c r="A262" t="s">
        <v>20</v>
      </c>
      <c r="B262" s="15">
        <f t="array" ref="B262">INDEX(backers_count, SMALL(IF("successful"=outcomes, ROW(outcomes)-ROW($A$2)+1), ROW(261:261)))</f>
        <v>2080</v>
      </c>
      <c r="D262" t="s">
        <v>14</v>
      </c>
      <c r="E262">
        <v>926</v>
      </c>
    </row>
    <row r="263" spans="1:5" x14ac:dyDescent="0.35">
      <c r="A263" t="s">
        <v>20</v>
      </c>
      <c r="B263" s="15">
        <f t="array" ref="B263">INDEX(backers_count, SMALL(IF("successful"=outcomes, ROW(outcomes)-ROW($A$2)+1), ROW(262:262)))</f>
        <v>2105</v>
      </c>
      <c r="D263" t="s">
        <v>14</v>
      </c>
      <c r="E263">
        <v>77</v>
      </c>
    </row>
    <row r="264" spans="1:5" x14ac:dyDescent="0.35">
      <c r="A264" t="s">
        <v>20</v>
      </c>
      <c r="B264" s="15">
        <f t="array" ref="B264">INDEX(backers_count, SMALL(IF("successful"=outcomes, ROW(outcomes)-ROW($A$2)+1), ROW(263:263)))</f>
        <v>2436</v>
      </c>
      <c r="D264" t="s">
        <v>14</v>
      </c>
      <c r="E264">
        <v>1748</v>
      </c>
    </row>
    <row r="265" spans="1:5" x14ac:dyDescent="0.35">
      <c r="A265" t="s">
        <v>20</v>
      </c>
      <c r="B265" s="15">
        <f t="array" ref="B265">INDEX(backers_count, SMALL(IF("successful"=outcomes, ROW(outcomes)-ROW($A$2)+1), ROW(264:264)))</f>
        <v>80</v>
      </c>
      <c r="D265" t="s">
        <v>14</v>
      </c>
      <c r="E265">
        <v>79</v>
      </c>
    </row>
    <row r="266" spans="1:5" x14ac:dyDescent="0.35">
      <c r="A266" t="s">
        <v>20</v>
      </c>
      <c r="B266" s="15">
        <f t="array" ref="B266">INDEX(backers_count, SMALL(IF("successful"=outcomes, ROW(outcomes)-ROW($A$2)+1), ROW(265:265)))</f>
        <v>42</v>
      </c>
      <c r="D266" t="s">
        <v>14</v>
      </c>
      <c r="E266">
        <v>889</v>
      </c>
    </row>
    <row r="267" spans="1:5" x14ac:dyDescent="0.35">
      <c r="A267" t="s">
        <v>20</v>
      </c>
      <c r="B267" s="15">
        <f t="array" ref="B267">INDEX(backers_count, SMALL(IF("successful"=outcomes, ROW(outcomes)-ROW($A$2)+1), ROW(266:266)))</f>
        <v>139</v>
      </c>
      <c r="D267" t="s">
        <v>14</v>
      </c>
      <c r="E267">
        <v>56</v>
      </c>
    </row>
    <row r="268" spans="1:5" x14ac:dyDescent="0.35">
      <c r="A268" t="s">
        <v>20</v>
      </c>
      <c r="B268" s="15">
        <f t="array" ref="B268">INDEX(backers_count, SMALL(IF("successful"=outcomes, ROW(outcomes)-ROW($A$2)+1), ROW(267:267)))</f>
        <v>159</v>
      </c>
      <c r="D268" t="s">
        <v>14</v>
      </c>
      <c r="E268">
        <v>1</v>
      </c>
    </row>
    <row r="269" spans="1:5" x14ac:dyDescent="0.35">
      <c r="A269" t="s">
        <v>20</v>
      </c>
      <c r="B269" s="15">
        <f t="array" ref="B269">INDEX(backers_count, SMALL(IF("successful"=outcomes, ROW(outcomes)-ROW($A$2)+1), ROW(268:268)))</f>
        <v>381</v>
      </c>
      <c r="D269" t="s">
        <v>14</v>
      </c>
      <c r="E269">
        <v>83</v>
      </c>
    </row>
    <row r="270" spans="1:5" x14ac:dyDescent="0.35">
      <c r="A270" t="s">
        <v>20</v>
      </c>
      <c r="B270" s="15">
        <f t="array" ref="B270">INDEX(backers_count, SMALL(IF("successful"=outcomes, ROW(outcomes)-ROW($A$2)+1), ROW(269:269)))</f>
        <v>194</v>
      </c>
      <c r="D270" t="s">
        <v>14</v>
      </c>
      <c r="E270">
        <v>2025</v>
      </c>
    </row>
    <row r="271" spans="1:5" x14ac:dyDescent="0.35">
      <c r="A271" t="s">
        <v>20</v>
      </c>
      <c r="B271" s="15">
        <f t="array" ref="B271">INDEX(backers_count, SMALL(IF("successful"=outcomes, ROW(outcomes)-ROW($A$2)+1), ROW(270:270)))</f>
        <v>106</v>
      </c>
      <c r="D271" t="s">
        <v>14</v>
      </c>
      <c r="E271">
        <v>14</v>
      </c>
    </row>
    <row r="272" spans="1:5" x14ac:dyDescent="0.35">
      <c r="A272" t="s">
        <v>20</v>
      </c>
      <c r="B272" s="15">
        <f t="array" ref="B272">INDEX(backers_count, SMALL(IF("successful"=outcomes, ROW(outcomes)-ROW($A$2)+1), ROW(271:271)))</f>
        <v>142</v>
      </c>
      <c r="D272" t="s">
        <v>14</v>
      </c>
      <c r="E272">
        <v>656</v>
      </c>
    </row>
    <row r="273" spans="1:5" x14ac:dyDescent="0.35">
      <c r="A273" t="s">
        <v>20</v>
      </c>
      <c r="B273" s="15">
        <f t="array" ref="B273">INDEX(backers_count, SMALL(IF("successful"=outcomes, ROW(outcomes)-ROW($A$2)+1), ROW(272:272)))</f>
        <v>211</v>
      </c>
      <c r="D273" t="s">
        <v>14</v>
      </c>
      <c r="E273">
        <v>1596</v>
      </c>
    </row>
    <row r="274" spans="1:5" x14ac:dyDescent="0.35">
      <c r="A274" t="s">
        <v>20</v>
      </c>
      <c r="B274" s="15">
        <f t="array" ref="B274">INDEX(backers_count, SMALL(IF("successful"=outcomes, ROW(outcomes)-ROW($A$2)+1), ROW(273:273)))</f>
        <v>2756</v>
      </c>
      <c r="D274" t="s">
        <v>14</v>
      </c>
      <c r="E274">
        <v>10</v>
      </c>
    </row>
    <row r="275" spans="1:5" x14ac:dyDescent="0.35">
      <c r="A275" t="s">
        <v>20</v>
      </c>
      <c r="B275" s="15">
        <f t="array" ref="B275">INDEX(backers_count, SMALL(IF("successful"=outcomes, ROW(outcomes)-ROW($A$2)+1), ROW(274:274)))</f>
        <v>173</v>
      </c>
      <c r="D275" t="s">
        <v>14</v>
      </c>
      <c r="E275">
        <v>1121</v>
      </c>
    </row>
    <row r="276" spans="1:5" x14ac:dyDescent="0.35">
      <c r="A276" t="s">
        <v>20</v>
      </c>
      <c r="B276" s="15">
        <f t="array" ref="B276">INDEX(backers_count, SMALL(IF("successful"=outcomes, ROW(outcomes)-ROW($A$2)+1), ROW(275:275)))</f>
        <v>87</v>
      </c>
      <c r="D276" t="s">
        <v>14</v>
      </c>
      <c r="E276">
        <v>15</v>
      </c>
    </row>
    <row r="277" spans="1:5" x14ac:dyDescent="0.35">
      <c r="A277" t="s">
        <v>20</v>
      </c>
      <c r="B277" s="15">
        <f t="array" ref="B277">INDEX(backers_count, SMALL(IF("successful"=outcomes, ROW(outcomes)-ROW($A$2)+1), ROW(276:276)))</f>
        <v>1572</v>
      </c>
      <c r="D277" t="s">
        <v>14</v>
      </c>
      <c r="E277">
        <v>191</v>
      </c>
    </row>
    <row r="278" spans="1:5" x14ac:dyDescent="0.35">
      <c r="A278" t="s">
        <v>20</v>
      </c>
      <c r="B278" s="15">
        <f t="array" ref="B278">INDEX(backers_count, SMALL(IF("successful"=outcomes, ROW(outcomes)-ROW($A$2)+1), ROW(277:277)))</f>
        <v>2346</v>
      </c>
      <c r="D278" t="s">
        <v>14</v>
      </c>
      <c r="E278">
        <v>16</v>
      </c>
    </row>
    <row r="279" spans="1:5" x14ac:dyDescent="0.35">
      <c r="A279" t="s">
        <v>20</v>
      </c>
      <c r="B279" s="15">
        <f t="array" ref="B279">INDEX(backers_count, SMALL(IF("successful"=outcomes, ROW(outcomes)-ROW($A$2)+1), ROW(278:278)))</f>
        <v>115</v>
      </c>
      <c r="D279" t="s">
        <v>14</v>
      </c>
      <c r="E279">
        <v>17</v>
      </c>
    </row>
    <row r="280" spans="1:5" x14ac:dyDescent="0.35">
      <c r="A280" t="s">
        <v>20</v>
      </c>
      <c r="B280" s="15">
        <f t="array" ref="B280">INDEX(backers_count, SMALL(IF("successful"=outcomes, ROW(outcomes)-ROW($A$2)+1), ROW(279:279)))</f>
        <v>85</v>
      </c>
      <c r="D280" t="s">
        <v>14</v>
      </c>
      <c r="E280">
        <v>34</v>
      </c>
    </row>
    <row r="281" spans="1:5" x14ac:dyDescent="0.35">
      <c r="A281" t="s">
        <v>20</v>
      </c>
      <c r="B281" s="15">
        <f t="array" ref="B281">INDEX(backers_count, SMALL(IF("successful"=outcomes, ROW(outcomes)-ROW($A$2)+1), ROW(280:280)))</f>
        <v>144</v>
      </c>
      <c r="D281" t="s">
        <v>14</v>
      </c>
      <c r="E281">
        <v>1</v>
      </c>
    </row>
    <row r="282" spans="1:5" x14ac:dyDescent="0.35">
      <c r="A282" t="s">
        <v>20</v>
      </c>
      <c r="B282" s="15">
        <f t="array" ref="B282">INDEX(backers_count, SMALL(IF("successful"=outcomes, ROW(outcomes)-ROW($A$2)+1), ROW(281:281)))</f>
        <v>2443</v>
      </c>
      <c r="D282" t="s">
        <v>14</v>
      </c>
      <c r="E282">
        <v>1274</v>
      </c>
    </row>
    <row r="283" spans="1:5" x14ac:dyDescent="0.35">
      <c r="A283" t="s">
        <v>20</v>
      </c>
      <c r="B283" s="15">
        <f t="array" ref="B283">INDEX(backers_count, SMALL(IF("successful"=outcomes, ROW(outcomes)-ROW($A$2)+1), ROW(282:282)))</f>
        <v>64</v>
      </c>
      <c r="D283" t="s">
        <v>14</v>
      </c>
      <c r="E283">
        <v>210</v>
      </c>
    </row>
    <row r="284" spans="1:5" x14ac:dyDescent="0.35">
      <c r="A284" t="s">
        <v>20</v>
      </c>
      <c r="B284" s="15">
        <f t="array" ref="B284">INDEX(backers_count, SMALL(IF("successful"=outcomes, ROW(outcomes)-ROW($A$2)+1), ROW(283:283)))</f>
        <v>268</v>
      </c>
      <c r="D284" t="s">
        <v>14</v>
      </c>
      <c r="E284">
        <v>248</v>
      </c>
    </row>
    <row r="285" spans="1:5" x14ac:dyDescent="0.35">
      <c r="A285" t="s">
        <v>20</v>
      </c>
      <c r="B285" s="15">
        <f t="array" ref="B285">INDEX(backers_count, SMALL(IF("successful"=outcomes, ROW(outcomes)-ROW($A$2)+1), ROW(284:284)))</f>
        <v>195</v>
      </c>
      <c r="D285" t="s">
        <v>14</v>
      </c>
      <c r="E285">
        <v>513</v>
      </c>
    </row>
    <row r="286" spans="1:5" x14ac:dyDescent="0.35">
      <c r="A286" t="s">
        <v>20</v>
      </c>
      <c r="B286" s="15">
        <f t="array" ref="B286">INDEX(backers_count, SMALL(IF("successful"=outcomes, ROW(outcomes)-ROW($A$2)+1), ROW(285:285)))</f>
        <v>186</v>
      </c>
      <c r="D286" t="s">
        <v>14</v>
      </c>
      <c r="E286">
        <v>3410</v>
      </c>
    </row>
    <row r="287" spans="1:5" x14ac:dyDescent="0.35">
      <c r="A287" t="s">
        <v>20</v>
      </c>
      <c r="B287" s="15">
        <f t="array" ref="B287">INDEX(backers_count, SMALL(IF("successful"=outcomes, ROW(outcomes)-ROW($A$2)+1), ROW(286:286)))</f>
        <v>460</v>
      </c>
      <c r="D287" t="s">
        <v>14</v>
      </c>
      <c r="E287">
        <v>10</v>
      </c>
    </row>
    <row r="288" spans="1:5" x14ac:dyDescent="0.35">
      <c r="A288" t="s">
        <v>20</v>
      </c>
      <c r="B288" s="15">
        <f t="array" ref="B288">INDEX(backers_count, SMALL(IF("successful"=outcomes, ROW(outcomes)-ROW($A$2)+1), ROW(287:287)))</f>
        <v>2528</v>
      </c>
      <c r="D288" t="s">
        <v>14</v>
      </c>
      <c r="E288">
        <v>2201</v>
      </c>
    </row>
    <row r="289" spans="1:5" x14ac:dyDescent="0.35">
      <c r="A289" t="s">
        <v>20</v>
      </c>
      <c r="B289" s="15">
        <f t="array" ref="B289">INDEX(backers_count, SMALL(IF("successful"=outcomes, ROW(outcomes)-ROW($A$2)+1), ROW(288:288)))</f>
        <v>3657</v>
      </c>
      <c r="D289" t="s">
        <v>14</v>
      </c>
      <c r="E289">
        <v>676</v>
      </c>
    </row>
    <row r="290" spans="1:5" x14ac:dyDescent="0.35">
      <c r="A290" t="s">
        <v>20</v>
      </c>
      <c r="B290" s="15">
        <f t="array" ref="B290">INDEX(backers_count, SMALL(IF("successful"=outcomes, ROW(outcomes)-ROW($A$2)+1), ROW(289:289)))</f>
        <v>131</v>
      </c>
      <c r="D290" t="s">
        <v>14</v>
      </c>
      <c r="E290">
        <v>831</v>
      </c>
    </row>
    <row r="291" spans="1:5" x14ac:dyDescent="0.35">
      <c r="A291" t="s">
        <v>20</v>
      </c>
      <c r="B291" s="15">
        <f t="array" ref="B291">INDEX(backers_count, SMALL(IF("successful"=outcomes, ROW(outcomes)-ROW($A$2)+1), ROW(290:290)))</f>
        <v>239</v>
      </c>
      <c r="D291" t="s">
        <v>14</v>
      </c>
      <c r="E291">
        <v>859</v>
      </c>
    </row>
    <row r="292" spans="1:5" x14ac:dyDescent="0.35">
      <c r="A292" t="s">
        <v>20</v>
      </c>
      <c r="B292" s="15">
        <f t="array" ref="B292">INDEX(backers_count, SMALL(IF("successful"=outcomes, ROW(outcomes)-ROW($A$2)+1), ROW(291:291)))</f>
        <v>78</v>
      </c>
      <c r="D292" t="s">
        <v>14</v>
      </c>
      <c r="E292">
        <v>45</v>
      </c>
    </row>
    <row r="293" spans="1:5" x14ac:dyDescent="0.35">
      <c r="A293" t="s">
        <v>20</v>
      </c>
      <c r="B293" s="15">
        <f t="array" ref="B293">INDEX(backers_count, SMALL(IF("successful"=outcomes, ROW(outcomes)-ROW($A$2)+1), ROW(292:292)))</f>
        <v>1773</v>
      </c>
      <c r="D293" t="s">
        <v>14</v>
      </c>
      <c r="E293">
        <v>6</v>
      </c>
    </row>
    <row r="294" spans="1:5" x14ac:dyDescent="0.35">
      <c r="A294" t="s">
        <v>20</v>
      </c>
      <c r="B294" s="15">
        <f t="array" ref="B294">INDEX(backers_count, SMALL(IF("successful"=outcomes, ROW(outcomes)-ROW($A$2)+1), ROW(293:293)))</f>
        <v>32</v>
      </c>
      <c r="D294" t="s">
        <v>14</v>
      </c>
      <c r="E294">
        <v>7</v>
      </c>
    </row>
    <row r="295" spans="1:5" x14ac:dyDescent="0.35">
      <c r="A295" t="s">
        <v>20</v>
      </c>
      <c r="B295" s="15">
        <f t="array" ref="B295">INDEX(backers_count, SMALL(IF("successful"=outcomes, ROW(outcomes)-ROW($A$2)+1), ROW(294:294)))</f>
        <v>369</v>
      </c>
      <c r="D295" t="s">
        <v>14</v>
      </c>
      <c r="E295">
        <v>31</v>
      </c>
    </row>
    <row r="296" spans="1:5" x14ac:dyDescent="0.35">
      <c r="A296" t="s">
        <v>20</v>
      </c>
      <c r="B296" s="15">
        <f t="array" ref="B296">INDEX(backers_count, SMALL(IF("successful"=outcomes, ROW(outcomes)-ROW($A$2)+1), ROW(295:295)))</f>
        <v>89</v>
      </c>
      <c r="D296" t="s">
        <v>14</v>
      </c>
      <c r="E296">
        <v>78</v>
      </c>
    </row>
    <row r="297" spans="1:5" x14ac:dyDescent="0.35">
      <c r="A297" t="s">
        <v>20</v>
      </c>
      <c r="B297" s="15">
        <f t="array" ref="B297">INDEX(backers_count, SMALL(IF("successful"=outcomes, ROW(outcomes)-ROW($A$2)+1), ROW(296:296)))</f>
        <v>147</v>
      </c>
      <c r="D297" t="s">
        <v>14</v>
      </c>
      <c r="E297">
        <v>1225</v>
      </c>
    </row>
    <row r="298" spans="1:5" x14ac:dyDescent="0.35">
      <c r="A298" t="s">
        <v>20</v>
      </c>
      <c r="B298" s="15">
        <f t="array" ref="B298">INDEX(backers_count, SMALL(IF("successful"=outcomes, ROW(outcomes)-ROW($A$2)+1), ROW(297:297)))</f>
        <v>126</v>
      </c>
      <c r="D298" t="s">
        <v>14</v>
      </c>
      <c r="E298">
        <v>1</v>
      </c>
    </row>
    <row r="299" spans="1:5" x14ac:dyDescent="0.35">
      <c r="A299" t="s">
        <v>20</v>
      </c>
      <c r="B299" s="15">
        <f t="array" ref="B299">INDEX(backers_count, SMALL(IF("successful"=outcomes, ROW(outcomes)-ROW($A$2)+1), ROW(298:298)))</f>
        <v>2218</v>
      </c>
      <c r="D299" t="s">
        <v>14</v>
      </c>
      <c r="E299">
        <v>67</v>
      </c>
    </row>
    <row r="300" spans="1:5" x14ac:dyDescent="0.35">
      <c r="A300" t="s">
        <v>20</v>
      </c>
      <c r="B300" s="15">
        <f t="array" ref="B300">INDEX(backers_count, SMALL(IF("successful"=outcomes, ROW(outcomes)-ROW($A$2)+1), ROW(299:299)))</f>
        <v>202</v>
      </c>
      <c r="D300" t="s">
        <v>14</v>
      </c>
      <c r="E300">
        <v>19</v>
      </c>
    </row>
    <row r="301" spans="1:5" x14ac:dyDescent="0.35">
      <c r="A301" t="s">
        <v>20</v>
      </c>
      <c r="B301" s="15">
        <f t="array" ref="B301">INDEX(backers_count, SMALL(IF("successful"=outcomes, ROW(outcomes)-ROW($A$2)+1), ROW(300:300)))</f>
        <v>140</v>
      </c>
      <c r="D301" t="s">
        <v>14</v>
      </c>
      <c r="E301">
        <v>2108</v>
      </c>
    </row>
    <row r="302" spans="1:5" x14ac:dyDescent="0.35">
      <c r="A302" t="s">
        <v>20</v>
      </c>
      <c r="B302" s="15">
        <f t="array" ref="B302">INDEX(backers_count, SMALL(IF("successful"=outcomes, ROW(outcomes)-ROW($A$2)+1), ROW(301:301)))</f>
        <v>1052</v>
      </c>
      <c r="D302" t="s">
        <v>14</v>
      </c>
      <c r="E302">
        <v>679</v>
      </c>
    </row>
    <row r="303" spans="1:5" x14ac:dyDescent="0.35">
      <c r="A303" t="s">
        <v>20</v>
      </c>
      <c r="B303" s="15">
        <f t="array" ref="B303">INDEX(backers_count, SMALL(IF("successful"=outcomes, ROW(outcomes)-ROW($A$2)+1), ROW(302:302)))</f>
        <v>247</v>
      </c>
      <c r="D303" t="s">
        <v>14</v>
      </c>
      <c r="E303">
        <v>36</v>
      </c>
    </row>
    <row r="304" spans="1:5" x14ac:dyDescent="0.35">
      <c r="A304" t="s">
        <v>20</v>
      </c>
      <c r="B304" s="15">
        <f t="array" ref="B304">INDEX(backers_count, SMALL(IF("successful"=outcomes, ROW(outcomes)-ROW($A$2)+1), ROW(303:303)))</f>
        <v>84</v>
      </c>
      <c r="D304" t="s">
        <v>14</v>
      </c>
      <c r="E304">
        <v>47</v>
      </c>
    </row>
    <row r="305" spans="1:5" x14ac:dyDescent="0.35">
      <c r="A305" t="s">
        <v>20</v>
      </c>
      <c r="B305" s="15">
        <f t="array" ref="B305">INDEX(backers_count, SMALL(IF("successful"=outcomes, ROW(outcomes)-ROW($A$2)+1), ROW(304:304)))</f>
        <v>88</v>
      </c>
      <c r="D305" t="s">
        <v>14</v>
      </c>
      <c r="E305">
        <v>70</v>
      </c>
    </row>
    <row r="306" spans="1:5" x14ac:dyDescent="0.35">
      <c r="A306" t="s">
        <v>20</v>
      </c>
      <c r="B306" s="15">
        <f t="array" ref="B306">INDEX(backers_count, SMALL(IF("successful"=outcomes, ROW(outcomes)-ROW($A$2)+1), ROW(305:305)))</f>
        <v>156</v>
      </c>
      <c r="D306" t="s">
        <v>14</v>
      </c>
      <c r="E306">
        <v>154</v>
      </c>
    </row>
    <row r="307" spans="1:5" x14ac:dyDescent="0.35">
      <c r="A307" t="s">
        <v>20</v>
      </c>
      <c r="B307" s="15">
        <f t="array" ref="B307">INDEX(backers_count, SMALL(IF("successful"=outcomes, ROW(outcomes)-ROW($A$2)+1), ROW(306:306)))</f>
        <v>2985</v>
      </c>
      <c r="D307" t="s">
        <v>14</v>
      </c>
      <c r="E307">
        <v>22</v>
      </c>
    </row>
    <row r="308" spans="1:5" x14ac:dyDescent="0.35">
      <c r="A308" t="s">
        <v>20</v>
      </c>
      <c r="B308" s="15">
        <f t="array" ref="B308">INDEX(backers_count, SMALL(IF("successful"=outcomes, ROW(outcomes)-ROW($A$2)+1), ROW(307:307)))</f>
        <v>762</v>
      </c>
      <c r="D308" t="s">
        <v>14</v>
      </c>
      <c r="E308">
        <v>1758</v>
      </c>
    </row>
    <row r="309" spans="1:5" x14ac:dyDescent="0.35">
      <c r="A309" t="s">
        <v>20</v>
      </c>
      <c r="B309" s="15">
        <f t="array" ref="B309">INDEX(backers_count, SMALL(IF("successful"=outcomes, ROW(outcomes)-ROW($A$2)+1), ROW(308:308)))</f>
        <v>554</v>
      </c>
      <c r="D309" t="s">
        <v>14</v>
      </c>
      <c r="E309">
        <v>94</v>
      </c>
    </row>
    <row r="310" spans="1:5" x14ac:dyDescent="0.35">
      <c r="A310" t="s">
        <v>20</v>
      </c>
      <c r="B310" s="15">
        <f t="array" ref="B310">INDEX(backers_count, SMALL(IF("successful"=outcomes, ROW(outcomes)-ROW($A$2)+1), ROW(309:309)))</f>
        <v>135</v>
      </c>
      <c r="D310" t="s">
        <v>14</v>
      </c>
      <c r="E310">
        <v>33</v>
      </c>
    </row>
    <row r="311" spans="1:5" x14ac:dyDescent="0.35">
      <c r="A311" t="s">
        <v>20</v>
      </c>
      <c r="B311" s="15">
        <f t="array" ref="B311">INDEX(backers_count, SMALL(IF("successful"=outcomes, ROW(outcomes)-ROW($A$2)+1), ROW(310:310)))</f>
        <v>122</v>
      </c>
      <c r="D311" t="s">
        <v>14</v>
      </c>
      <c r="E311">
        <v>1</v>
      </c>
    </row>
    <row r="312" spans="1:5" x14ac:dyDescent="0.35">
      <c r="A312" t="s">
        <v>20</v>
      </c>
      <c r="B312" s="15">
        <f t="array" ref="B312">INDEX(backers_count, SMALL(IF("successful"=outcomes, ROW(outcomes)-ROW($A$2)+1), ROW(311:311)))</f>
        <v>221</v>
      </c>
      <c r="D312" t="s">
        <v>14</v>
      </c>
      <c r="E312">
        <v>31</v>
      </c>
    </row>
    <row r="313" spans="1:5" x14ac:dyDescent="0.35">
      <c r="A313" t="s">
        <v>20</v>
      </c>
      <c r="B313" s="15">
        <f t="array" ref="B313">INDEX(backers_count, SMALL(IF("successful"=outcomes, ROW(outcomes)-ROW($A$2)+1), ROW(312:312)))</f>
        <v>126</v>
      </c>
      <c r="D313" t="s">
        <v>14</v>
      </c>
      <c r="E313">
        <v>35</v>
      </c>
    </row>
    <row r="314" spans="1:5" x14ac:dyDescent="0.35">
      <c r="A314" t="s">
        <v>20</v>
      </c>
      <c r="B314" s="15">
        <f t="array" ref="B314">INDEX(backers_count, SMALL(IF("successful"=outcomes, ROW(outcomes)-ROW($A$2)+1), ROW(313:313)))</f>
        <v>1022</v>
      </c>
      <c r="D314" t="s">
        <v>14</v>
      </c>
      <c r="E314">
        <v>63</v>
      </c>
    </row>
    <row r="315" spans="1:5" x14ac:dyDescent="0.35">
      <c r="A315" t="s">
        <v>20</v>
      </c>
      <c r="B315" s="15">
        <f t="array" ref="B315">INDEX(backers_count, SMALL(IF("successful"=outcomes, ROW(outcomes)-ROW($A$2)+1), ROW(314:314)))</f>
        <v>3177</v>
      </c>
      <c r="D315" t="s">
        <v>14</v>
      </c>
      <c r="E315">
        <v>526</v>
      </c>
    </row>
    <row r="316" spans="1:5" x14ac:dyDescent="0.35">
      <c r="A316" t="s">
        <v>20</v>
      </c>
      <c r="B316" s="15">
        <f t="array" ref="B316">INDEX(backers_count, SMALL(IF("successful"=outcomes, ROW(outcomes)-ROW($A$2)+1), ROW(315:315)))</f>
        <v>198</v>
      </c>
      <c r="D316" t="s">
        <v>14</v>
      </c>
      <c r="E316">
        <v>121</v>
      </c>
    </row>
    <row r="317" spans="1:5" x14ac:dyDescent="0.35">
      <c r="A317" t="s">
        <v>20</v>
      </c>
      <c r="B317" s="15">
        <f t="array" ref="B317">INDEX(backers_count, SMALL(IF("successful"=outcomes, ROW(outcomes)-ROW($A$2)+1), ROW(316:316)))</f>
        <v>85</v>
      </c>
      <c r="D317" t="s">
        <v>14</v>
      </c>
      <c r="E317">
        <v>67</v>
      </c>
    </row>
    <row r="318" spans="1:5" x14ac:dyDescent="0.35">
      <c r="A318" t="s">
        <v>20</v>
      </c>
      <c r="B318" s="15">
        <f t="array" ref="B318">INDEX(backers_count, SMALL(IF("successful"=outcomes, ROW(outcomes)-ROW($A$2)+1), ROW(317:317)))</f>
        <v>3596</v>
      </c>
      <c r="D318" t="s">
        <v>14</v>
      </c>
      <c r="E318">
        <v>57</v>
      </c>
    </row>
    <row r="319" spans="1:5" x14ac:dyDescent="0.35">
      <c r="A319" t="s">
        <v>20</v>
      </c>
      <c r="B319" s="15">
        <f t="array" ref="B319">INDEX(backers_count, SMALL(IF("successful"=outcomes, ROW(outcomes)-ROW($A$2)+1), ROW(318:318)))</f>
        <v>244</v>
      </c>
      <c r="D319" t="s">
        <v>14</v>
      </c>
      <c r="E319">
        <v>1229</v>
      </c>
    </row>
    <row r="320" spans="1:5" x14ac:dyDescent="0.35">
      <c r="A320" t="s">
        <v>20</v>
      </c>
      <c r="B320" s="15">
        <f t="array" ref="B320">INDEX(backers_count, SMALL(IF("successful"=outcomes, ROW(outcomes)-ROW($A$2)+1), ROW(319:319)))</f>
        <v>5180</v>
      </c>
      <c r="D320" t="s">
        <v>14</v>
      </c>
      <c r="E320">
        <v>12</v>
      </c>
    </row>
    <row r="321" spans="1:5" x14ac:dyDescent="0.35">
      <c r="A321" t="s">
        <v>20</v>
      </c>
      <c r="B321" s="15">
        <f t="array" ref="B321">INDEX(backers_count, SMALL(IF("successful"=outcomes, ROW(outcomes)-ROW($A$2)+1), ROW(320:320)))</f>
        <v>589</v>
      </c>
      <c r="D321" t="s">
        <v>14</v>
      </c>
      <c r="E321">
        <v>452</v>
      </c>
    </row>
    <row r="322" spans="1:5" x14ac:dyDescent="0.35">
      <c r="A322" t="s">
        <v>20</v>
      </c>
      <c r="B322" s="15">
        <f t="array" ref="B322">INDEX(backers_count, SMALL(IF("successful"=outcomes, ROW(outcomes)-ROW($A$2)+1), ROW(321:321)))</f>
        <v>2725</v>
      </c>
      <c r="D322" t="s">
        <v>14</v>
      </c>
      <c r="E322">
        <v>1886</v>
      </c>
    </row>
    <row r="323" spans="1:5" x14ac:dyDescent="0.35">
      <c r="A323" t="s">
        <v>20</v>
      </c>
      <c r="B323" s="15">
        <f t="array" ref="B323">INDEX(backers_count, SMALL(IF("successful"=outcomes, ROW(outcomes)-ROW($A$2)+1), ROW(322:322)))</f>
        <v>300</v>
      </c>
      <c r="D323" t="s">
        <v>14</v>
      </c>
      <c r="E323">
        <v>1825</v>
      </c>
    </row>
    <row r="324" spans="1:5" x14ac:dyDescent="0.35">
      <c r="A324" t="s">
        <v>20</v>
      </c>
      <c r="B324" s="15">
        <f t="array" ref="B324">INDEX(backers_count, SMALL(IF("successful"=outcomes, ROW(outcomes)-ROW($A$2)+1), ROW(323:323)))</f>
        <v>144</v>
      </c>
      <c r="D324" t="s">
        <v>14</v>
      </c>
      <c r="E324">
        <v>31</v>
      </c>
    </row>
    <row r="325" spans="1:5" x14ac:dyDescent="0.35">
      <c r="A325" t="s">
        <v>20</v>
      </c>
      <c r="B325" s="15">
        <f t="array" ref="B325">INDEX(backers_count, SMALL(IF("successful"=outcomes, ROW(outcomes)-ROW($A$2)+1), ROW(324:324)))</f>
        <v>87</v>
      </c>
      <c r="D325" t="s">
        <v>14</v>
      </c>
      <c r="E325">
        <v>107</v>
      </c>
    </row>
    <row r="326" spans="1:5" x14ac:dyDescent="0.35">
      <c r="A326" t="s">
        <v>20</v>
      </c>
      <c r="B326" s="15">
        <f t="array" ref="B326">INDEX(backers_count, SMALL(IF("successful"=outcomes, ROW(outcomes)-ROW($A$2)+1), ROW(325:325)))</f>
        <v>3116</v>
      </c>
      <c r="D326" t="s">
        <v>14</v>
      </c>
      <c r="E326">
        <v>27</v>
      </c>
    </row>
    <row r="327" spans="1:5" x14ac:dyDescent="0.35">
      <c r="A327" t="s">
        <v>20</v>
      </c>
      <c r="B327" s="15">
        <f t="array" ref="B327">INDEX(backers_count, SMALL(IF("successful"=outcomes, ROW(outcomes)-ROW($A$2)+1), ROW(326:326)))</f>
        <v>909</v>
      </c>
      <c r="D327" t="s">
        <v>14</v>
      </c>
      <c r="E327">
        <v>1221</v>
      </c>
    </row>
    <row r="328" spans="1:5" x14ac:dyDescent="0.35">
      <c r="A328" t="s">
        <v>20</v>
      </c>
      <c r="B328" s="15">
        <f t="array" ref="B328">INDEX(backers_count, SMALL(IF("successful"=outcomes, ROW(outcomes)-ROW($A$2)+1), ROW(327:327)))</f>
        <v>1613</v>
      </c>
      <c r="D328" t="s">
        <v>14</v>
      </c>
      <c r="E328">
        <v>1</v>
      </c>
    </row>
    <row r="329" spans="1:5" x14ac:dyDescent="0.35">
      <c r="A329" t="s">
        <v>20</v>
      </c>
      <c r="B329" s="15">
        <f t="array" ref="B329">INDEX(backers_count, SMALL(IF("successful"=outcomes, ROW(outcomes)-ROW($A$2)+1), ROW(328:328)))</f>
        <v>136</v>
      </c>
      <c r="D329" t="s">
        <v>14</v>
      </c>
      <c r="E329">
        <v>16</v>
      </c>
    </row>
    <row r="330" spans="1:5" x14ac:dyDescent="0.35">
      <c r="A330" t="s">
        <v>20</v>
      </c>
      <c r="B330" s="15">
        <f t="array" ref="B330">INDEX(backers_count, SMALL(IF("successful"=outcomes, ROW(outcomes)-ROW($A$2)+1), ROW(329:329)))</f>
        <v>130</v>
      </c>
      <c r="D330" t="s">
        <v>14</v>
      </c>
      <c r="E330">
        <v>41</v>
      </c>
    </row>
    <row r="331" spans="1:5" x14ac:dyDescent="0.35">
      <c r="A331" t="s">
        <v>20</v>
      </c>
      <c r="B331" s="15">
        <f t="array" ref="B331">INDEX(backers_count, SMALL(IF("successful"=outcomes, ROW(outcomes)-ROW($A$2)+1), ROW(330:330)))</f>
        <v>102</v>
      </c>
      <c r="D331" t="s">
        <v>14</v>
      </c>
      <c r="E331">
        <v>523</v>
      </c>
    </row>
    <row r="332" spans="1:5" x14ac:dyDescent="0.35">
      <c r="A332" t="s">
        <v>20</v>
      </c>
      <c r="B332" s="15">
        <f t="array" ref="B332">INDEX(backers_count, SMALL(IF("successful"=outcomes, ROW(outcomes)-ROW($A$2)+1), ROW(331:331)))</f>
        <v>4006</v>
      </c>
      <c r="D332" t="s">
        <v>14</v>
      </c>
      <c r="E332">
        <v>141</v>
      </c>
    </row>
    <row r="333" spans="1:5" x14ac:dyDescent="0.35">
      <c r="A333" t="s">
        <v>20</v>
      </c>
      <c r="B333" s="15">
        <f t="array" ref="B333">INDEX(backers_count, SMALL(IF("successful"=outcomes, ROW(outcomes)-ROW($A$2)+1), ROW(332:332)))</f>
        <v>1629</v>
      </c>
      <c r="D333" t="s">
        <v>14</v>
      </c>
      <c r="E333">
        <v>52</v>
      </c>
    </row>
    <row r="334" spans="1:5" x14ac:dyDescent="0.35">
      <c r="A334" t="s">
        <v>20</v>
      </c>
      <c r="B334" s="15">
        <f t="array" ref="B334">INDEX(backers_count, SMALL(IF("successful"=outcomes, ROW(outcomes)-ROW($A$2)+1), ROW(333:333)))</f>
        <v>2188</v>
      </c>
      <c r="D334" t="s">
        <v>14</v>
      </c>
      <c r="E334">
        <v>225</v>
      </c>
    </row>
    <row r="335" spans="1:5" x14ac:dyDescent="0.35">
      <c r="A335" t="s">
        <v>20</v>
      </c>
      <c r="B335" s="15">
        <f t="array" ref="B335">INDEX(backers_count, SMALL(IF("successful"=outcomes, ROW(outcomes)-ROW($A$2)+1), ROW(334:334)))</f>
        <v>2409</v>
      </c>
      <c r="D335" t="s">
        <v>14</v>
      </c>
      <c r="E335">
        <v>38</v>
      </c>
    </row>
    <row r="336" spans="1:5" x14ac:dyDescent="0.35">
      <c r="A336" t="s">
        <v>20</v>
      </c>
      <c r="B336" s="15">
        <f t="array" ref="B336">INDEX(backers_count, SMALL(IF("successful"=outcomes, ROW(outcomes)-ROW($A$2)+1), ROW(335:335)))</f>
        <v>194</v>
      </c>
      <c r="D336" t="s">
        <v>14</v>
      </c>
      <c r="E336">
        <v>15</v>
      </c>
    </row>
    <row r="337" spans="1:5" x14ac:dyDescent="0.35">
      <c r="A337" t="s">
        <v>20</v>
      </c>
      <c r="B337" s="15">
        <f t="array" ref="B337">INDEX(backers_count, SMALL(IF("successful"=outcomes, ROW(outcomes)-ROW($A$2)+1), ROW(336:336)))</f>
        <v>1140</v>
      </c>
      <c r="D337" t="s">
        <v>14</v>
      </c>
      <c r="E337">
        <v>37</v>
      </c>
    </row>
    <row r="338" spans="1:5" x14ac:dyDescent="0.35">
      <c r="A338" t="s">
        <v>20</v>
      </c>
      <c r="B338" s="15">
        <f t="array" ref="B338">INDEX(backers_count, SMALL(IF("successful"=outcomes, ROW(outcomes)-ROW($A$2)+1), ROW(337:337)))</f>
        <v>102</v>
      </c>
      <c r="D338" t="s">
        <v>14</v>
      </c>
      <c r="E338">
        <v>112</v>
      </c>
    </row>
    <row r="339" spans="1:5" x14ac:dyDescent="0.35">
      <c r="A339" t="s">
        <v>20</v>
      </c>
      <c r="B339" s="15">
        <f t="array" ref="B339">INDEX(backers_count, SMALL(IF("successful"=outcomes, ROW(outcomes)-ROW($A$2)+1), ROW(338:338)))</f>
        <v>2857</v>
      </c>
      <c r="D339" t="s">
        <v>14</v>
      </c>
      <c r="E339">
        <v>21</v>
      </c>
    </row>
    <row r="340" spans="1:5" x14ac:dyDescent="0.35">
      <c r="A340" t="s">
        <v>20</v>
      </c>
      <c r="B340" s="15">
        <f t="array" ref="B340">INDEX(backers_count, SMALL(IF("successful"=outcomes, ROW(outcomes)-ROW($A$2)+1), ROW(339:339)))</f>
        <v>107</v>
      </c>
      <c r="D340" t="s">
        <v>14</v>
      </c>
      <c r="E340">
        <v>67</v>
      </c>
    </row>
    <row r="341" spans="1:5" x14ac:dyDescent="0.35">
      <c r="A341" t="s">
        <v>20</v>
      </c>
      <c r="B341" s="15">
        <f t="array" ref="B341">INDEX(backers_count, SMALL(IF("successful"=outcomes, ROW(outcomes)-ROW($A$2)+1), ROW(340:340)))</f>
        <v>160</v>
      </c>
      <c r="D341" t="s">
        <v>14</v>
      </c>
      <c r="E341">
        <v>78</v>
      </c>
    </row>
    <row r="342" spans="1:5" x14ac:dyDescent="0.35">
      <c r="A342" t="s">
        <v>20</v>
      </c>
      <c r="B342" s="15">
        <f t="array" ref="B342">INDEX(backers_count, SMALL(IF("successful"=outcomes, ROW(outcomes)-ROW($A$2)+1), ROW(341:341)))</f>
        <v>2230</v>
      </c>
      <c r="D342" t="s">
        <v>14</v>
      </c>
      <c r="E342">
        <v>67</v>
      </c>
    </row>
    <row r="343" spans="1:5" x14ac:dyDescent="0.35">
      <c r="A343" t="s">
        <v>20</v>
      </c>
      <c r="B343" s="15">
        <f t="array" ref="B343">INDEX(backers_count, SMALL(IF("successful"=outcomes, ROW(outcomes)-ROW($A$2)+1), ROW(342:342)))</f>
        <v>316</v>
      </c>
      <c r="D343" t="s">
        <v>14</v>
      </c>
      <c r="E343">
        <v>263</v>
      </c>
    </row>
    <row r="344" spans="1:5" x14ac:dyDescent="0.35">
      <c r="A344" t="s">
        <v>20</v>
      </c>
      <c r="B344" s="15">
        <f t="array" ref="B344">INDEX(backers_count, SMALL(IF("successful"=outcomes, ROW(outcomes)-ROW($A$2)+1), ROW(343:343)))</f>
        <v>117</v>
      </c>
      <c r="D344" t="s">
        <v>14</v>
      </c>
      <c r="E344">
        <v>1691</v>
      </c>
    </row>
    <row r="345" spans="1:5" x14ac:dyDescent="0.35">
      <c r="A345" t="s">
        <v>20</v>
      </c>
      <c r="B345" s="15">
        <f t="array" ref="B345">INDEX(backers_count, SMALL(IF("successful"=outcomes, ROW(outcomes)-ROW($A$2)+1), ROW(344:344)))</f>
        <v>6406</v>
      </c>
      <c r="D345" t="s">
        <v>14</v>
      </c>
      <c r="E345">
        <v>181</v>
      </c>
    </row>
    <row r="346" spans="1:5" x14ac:dyDescent="0.35">
      <c r="A346" t="s">
        <v>20</v>
      </c>
      <c r="B346" s="15">
        <f t="array" ref="B346">INDEX(backers_count, SMALL(IF("successful"=outcomes, ROW(outcomes)-ROW($A$2)+1), ROW(345:345)))</f>
        <v>192</v>
      </c>
      <c r="D346" t="s">
        <v>14</v>
      </c>
      <c r="E346">
        <v>13</v>
      </c>
    </row>
    <row r="347" spans="1:5" x14ac:dyDescent="0.35">
      <c r="A347" t="s">
        <v>20</v>
      </c>
      <c r="B347" s="15">
        <f t="array" ref="B347">INDEX(backers_count, SMALL(IF("successful"=outcomes, ROW(outcomes)-ROW($A$2)+1), ROW(346:346)))</f>
        <v>26</v>
      </c>
      <c r="D347" t="s">
        <v>14</v>
      </c>
      <c r="E347">
        <v>1</v>
      </c>
    </row>
    <row r="348" spans="1:5" x14ac:dyDescent="0.35">
      <c r="A348" t="s">
        <v>20</v>
      </c>
      <c r="B348" s="15">
        <f t="array" ref="B348">INDEX(backers_count, SMALL(IF("successful"=outcomes, ROW(outcomes)-ROW($A$2)+1), ROW(347:347)))</f>
        <v>723</v>
      </c>
      <c r="D348" t="s">
        <v>14</v>
      </c>
      <c r="E348">
        <v>21</v>
      </c>
    </row>
    <row r="349" spans="1:5" x14ac:dyDescent="0.35">
      <c r="A349" t="s">
        <v>20</v>
      </c>
      <c r="B349" s="15">
        <f t="array" ref="B349">INDEX(backers_count, SMALL(IF("successful"=outcomes, ROW(outcomes)-ROW($A$2)+1), ROW(348:348)))</f>
        <v>170</v>
      </c>
      <c r="D349" t="s">
        <v>14</v>
      </c>
      <c r="E349">
        <v>830</v>
      </c>
    </row>
    <row r="350" spans="1:5" x14ac:dyDescent="0.35">
      <c r="A350" t="s">
        <v>20</v>
      </c>
      <c r="B350" s="15">
        <f t="array" ref="B350">INDEX(backers_count, SMALL(IF("successful"=outcomes, ROW(outcomes)-ROW($A$2)+1), ROW(349:349)))</f>
        <v>238</v>
      </c>
      <c r="D350" t="s">
        <v>14</v>
      </c>
      <c r="E350">
        <v>130</v>
      </c>
    </row>
    <row r="351" spans="1:5" x14ac:dyDescent="0.35">
      <c r="A351" t="s">
        <v>20</v>
      </c>
      <c r="B351" s="15">
        <f t="array" ref="B351">INDEX(backers_count, SMALL(IF("successful"=outcomes, ROW(outcomes)-ROW($A$2)+1), ROW(350:350)))</f>
        <v>55</v>
      </c>
      <c r="D351" t="s">
        <v>14</v>
      </c>
      <c r="E351">
        <v>55</v>
      </c>
    </row>
    <row r="352" spans="1:5" x14ac:dyDescent="0.35">
      <c r="A352" t="s">
        <v>20</v>
      </c>
      <c r="B352" s="15">
        <f t="array" ref="B352">INDEX(backers_count, SMALL(IF("successful"=outcomes, ROW(outcomes)-ROW($A$2)+1), ROW(351:351)))</f>
        <v>128</v>
      </c>
      <c r="D352" t="s">
        <v>14</v>
      </c>
      <c r="E352">
        <v>114</v>
      </c>
    </row>
    <row r="353" spans="1:5" x14ac:dyDescent="0.35">
      <c r="A353" t="s">
        <v>20</v>
      </c>
      <c r="B353" s="15">
        <f t="array" ref="B353">INDEX(backers_count, SMALL(IF("successful"=outcomes, ROW(outcomes)-ROW($A$2)+1), ROW(352:352)))</f>
        <v>2144</v>
      </c>
      <c r="D353" t="s">
        <v>14</v>
      </c>
      <c r="E353">
        <v>594</v>
      </c>
    </row>
    <row r="354" spans="1:5" x14ac:dyDescent="0.35">
      <c r="A354" t="s">
        <v>20</v>
      </c>
      <c r="B354" s="15">
        <f t="array" ref="B354">INDEX(backers_count, SMALL(IF("successful"=outcomes, ROW(outcomes)-ROW($A$2)+1), ROW(353:353)))</f>
        <v>2693</v>
      </c>
      <c r="D354" t="s">
        <v>14</v>
      </c>
      <c r="E354">
        <v>24</v>
      </c>
    </row>
    <row r="355" spans="1:5" x14ac:dyDescent="0.35">
      <c r="A355" t="s">
        <v>20</v>
      </c>
      <c r="B355" s="15">
        <f t="array" ref="B355">INDEX(backers_count, SMALL(IF("successful"=outcomes, ROW(outcomes)-ROW($A$2)+1), ROW(354:354)))</f>
        <v>432</v>
      </c>
      <c r="D355" t="s">
        <v>14</v>
      </c>
      <c r="E355">
        <v>252</v>
      </c>
    </row>
    <row r="356" spans="1:5" x14ac:dyDescent="0.35">
      <c r="A356" t="s">
        <v>20</v>
      </c>
      <c r="B356" s="15">
        <f t="array" ref="B356">INDEX(backers_count, SMALL(IF("successful"=outcomes, ROW(outcomes)-ROW($A$2)+1), ROW(355:355)))</f>
        <v>189</v>
      </c>
      <c r="D356" t="s">
        <v>14</v>
      </c>
      <c r="E356">
        <v>67</v>
      </c>
    </row>
    <row r="357" spans="1:5" x14ac:dyDescent="0.35">
      <c r="A357" t="s">
        <v>20</v>
      </c>
      <c r="B357" s="15">
        <f t="array" ref="B357">INDEX(backers_count, SMALL(IF("successful"=outcomes, ROW(outcomes)-ROW($A$2)+1), ROW(356:356)))</f>
        <v>154</v>
      </c>
      <c r="D357" t="s">
        <v>14</v>
      </c>
      <c r="E357">
        <v>742</v>
      </c>
    </row>
    <row r="358" spans="1:5" x14ac:dyDescent="0.35">
      <c r="A358" t="s">
        <v>20</v>
      </c>
      <c r="B358" s="15">
        <f t="array" ref="B358">INDEX(backers_count, SMALL(IF("successful"=outcomes, ROW(outcomes)-ROW($A$2)+1), ROW(357:357)))</f>
        <v>96</v>
      </c>
      <c r="D358" t="s">
        <v>14</v>
      </c>
      <c r="E358">
        <v>75</v>
      </c>
    </row>
    <row r="359" spans="1:5" x14ac:dyDescent="0.35">
      <c r="A359" t="s">
        <v>20</v>
      </c>
      <c r="B359" s="15">
        <f t="array" ref="B359">INDEX(backers_count, SMALL(IF("successful"=outcomes, ROW(outcomes)-ROW($A$2)+1), ROW(358:358)))</f>
        <v>3063</v>
      </c>
      <c r="D359" t="s">
        <v>14</v>
      </c>
      <c r="E359">
        <v>4405</v>
      </c>
    </row>
    <row r="360" spans="1:5" x14ac:dyDescent="0.35">
      <c r="A360" t="s">
        <v>20</v>
      </c>
      <c r="B360" s="15">
        <f t="array" ref="B360">INDEX(backers_count, SMALL(IF("successful"=outcomes, ROW(outcomes)-ROW($A$2)+1), ROW(359:359)))</f>
        <v>2266</v>
      </c>
      <c r="D360" t="s">
        <v>14</v>
      </c>
      <c r="E360">
        <v>92</v>
      </c>
    </row>
    <row r="361" spans="1:5" x14ac:dyDescent="0.35">
      <c r="A361" t="s">
        <v>20</v>
      </c>
      <c r="B361" s="15">
        <f t="array" ref="B361">INDEX(backers_count, SMALL(IF("successful"=outcomes, ROW(outcomes)-ROW($A$2)+1), ROW(360:360)))</f>
        <v>194</v>
      </c>
      <c r="D361" t="s">
        <v>14</v>
      </c>
      <c r="E361">
        <v>64</v>
      </c>
    </row>
    <row r="362" spans="1:5" x14ac:dyDescent="0.35">
      <c r="A362" t="s">
        <v>20</v>
      </c>
      <c r="B362" s="15">
        <f t="array" ref="B362">INDEX(backers_count, SMALL(IF("successful"=outcomes, ROW(outcomes)-ROW($A$2)+1), ROW(361:361)))</f>
        <v>129</v>
      </c>
      <c r="D362" t="s">
        <v>14</v>
      </c>
      <c r="E362">
        <v>64</v>
      </c>
    </row>
    <row r="363" spans="1:5" x14ac:dyDescent="0.35">
      <c r="A363" t="s">
        <v>20</v>
      </c>
      <c r="B363" s="15">
        <f t="array" ref="B363">INDEX(backers_count, SMALL(IF("successful"=outcomes, ROW(outcomes)-ROW($A$2)+1), ROW(362:362)))</f>
        <v>375</v>
      </c>
      <c r="D363" t="s">
        <v>14</v>
      </c>
      <c r="E363">
        <v>842</v>
      </c>
    </row>
    <row r="364" spans="1:5" x14ac:dyDescent="0.35">
      <c r="A364" t="s">
        <v>20</v>
      </c>
      <c r="B364" s="15">
        <f t="array" ref="B364">INDEX(backers_count, SMALL(IF("successful"=outcomes, ROW(outcomes)-ROW($A$2)+1), ROW(363:363)))</f>
        <v>409</v>
      </c>
      <c r="D364" t="s">
        <v>14</v>
      </c>
      <c r="E364">
        <v>112</v>
      </c>
    </row>
    <row r="365" spans="1:5" x14ac:dyDescent="0.35">
      <c r="A365" t="s">
        <v>20</v>
      </c>
      <c r="B365" s="15">
        <f t="array" ref="B365">INDEX(backers_count, SMALL(IF("successful"=outcomes, ROW(outcomes)-ROW($A$2)+1), ROW(364:364)))</f>
        <v>234</v>
      </c>
      <c r="D365" t="s">
        <v>14</v>
      </c>
      <c r="E365">
        <v>374</v>
      </c>
    </row>
    <row r="366" spans="1:5" x14ac:dyDescent="0.35">
      <c r="A366" t="s">
        <v>20</v>
      </c>
      <c r="B366" s="15">
        <f t="array" ref="B366">INDEX(backers_count, SMALL(IF("successful"=outcomes, ROW(outcomes)-ROW($A$2)+1), ROW(365:365)))</f>
        <v>3016</v>
      </c>
    </row>
    <row r="367" spans="1:5" x14ac:dyDescent="0.35">
      <c r="A367" t="s">
        <v>20</v>
      </c>
      <c r="B367" s="15">
        <f t="array" ref="B367">INDEX(backers_count, SMALL(IF("successful"=outcomes, ROW(outcomes)-ROW($A$2)+1), ROW(366:366)))</f>
        <v>264</v>
      </c>
    </row>
    <row r="368" spans="1:5" x14ac:dyDescent="0.35">
      <c r="A368" t="s">
        <v>20</v>
      </c>
      <c r="B368" s="15">
        <f t="array" ref="B368">INDEX(backers_count, SMALL(IF("successful"=outcomes, ROW(outcomes)-ROW($A$2)+1), ROW(367:367)))</f>
        <v>272</v>
      </c>
    </row>
    <row r="369" spans="1:2" x14ac:dyDescent="0.35">
      <c r="A369" t="s">
        <v>20</v>
      </c>
      <c r="B369" s="15">
        <f t="array" ref="B369">INDEX(backers_count, SMALL(IF("successful"=outcomes, ROW(outcomes)-ROW($A$2)+1), ROW(368:368)))</f>
        <v>419</v>
      </c>
    </row>
    <row r="370" spans="1:2" x14ac:dyDescent="0.35">
      <c r="A370" t="s">
        <v>20</v>
      </c>
      <c r="B370" s="15">
        <f t="array" ref="B370">INDEX(backers_count, SMALL(IF("successful"=outcomes, ROW(outcomes)-ROW($A$2)+1), ROW(369:369)))</f>
        <v>1621</v>
      </c>
    </row>
    <row r="371" spans="1:2" x14ac:dyDescent="0.35">
      <c r="A371" t="s">
        <v>20</v>
      </c>
      <c r="B371" s="15">
        <f t="array" ref="B371">INDEX(backers_count, SMALL(IF("successful"=outcomes, ROW(outcomes)-ROW($A$2)+1), ROW(370:370)))</f>
        <v>1101</v>
      </c>
    </row>
    <row r="372" spans="1:2" x14ac:dyDescent="0.35">
      <c r="A372" t="s">
        <v>20</v>
      </c>
      <c r="B372" s="15">
        <f t="array" ref="B372">INDEX(backers_count, SMALL(IF("successful"=outcomes, ROW(outcomes)-ROW($A$2)+1), ROW(371:371)))</f>
        <v>1073</v>
      </c>
    </row>
    <row r="373" spans="1:2" x14ac:dyDescent="0.35">
      <c r="A373" t="s">
        <v>20</v>
      </c>
      <c r="B373" s="15">
        <f t="array" ref="B373">INDEX(backers_count, SMALL(IF("successful"=outcomes, ROW(outcomes)-ROW($A$2)+1), ROW(372:372)))</f>
        <v>331</v>
      </c>
    </row>
    <row r="374" spans="1:2" x14ac:dyDescent="0.35">
      <c r="A374" t="s">
        <v>20</v>
      </c>
      <c r="B374" s="15">
        <f t="array" ref="B374">INDEX(backers_count, SMALL(IF("successful"=outcomes, ROW(outcomes)-ROW($A$2)+1), ROW(373:373)))</f>
        <v>1170</v>
      </c>
    </row>
    <row r="375" spans="1:2" x14ac:dyDescent="0.35">
      <c r="A375" t="s">
        <v>20</v>
      </c>
      <c r="B375" s="15">
        <f t="array" ref="B375">INDEX(backers_count, SMALL(IF("successful"=outcomes, ROW(outcomes)-ROW($A$2)+1), ROW(374:374)))</f>
        <v>363</v>
      </c>
    </row>
    <row r="376" spans="1:2" x14ac:dyDescent="0.35">
      <c r="A376" t="s">
        <v>20</v>
      </c>
      <c r="B376" s="15">
        <f t="array" ref="B376">INDEX(backers_count, SMALL(IF("successful"=outcomes, ROW(outcomes)-ROW($A$2)+1), ROW(375:375)))</f>
        <v>103</v>
      </c>
    </row>
    <row r="377" spans="1:2" x14ac:dyDescent="0.35">
      <c r="A377" t="s">
        <v>20</v>
      </c>
      <c r="B377" s="15">
        <f t="array" ref="B377">INDEX(backers_count, SMALL(IF("successful"=outcomes, ROW(outcomes)-ROW($A$2)+1), ROW(376:376)))</f>
        <v>147</v>
      </c>
    </row>
    <row r="378" spans="1:2" x14ac:dyDescent="0.35">
      <c r="A378" t="s">
        <v>20</v>
      </c>
      <c r="B378" s="15">
        <f t="array" ref="B378">INDEX(backers_count, SMALL(IF("successful"=outcomes, ROW(outcomes)-ROW($A$2)+1), ROW(377:377)))</f>
        <v>110</v>
      </c>
    </row>
    <row r="379" spans="1:2" x14ac:dyDescent="0.35">
      <c r="A379" t="s">
        <v>20</v>
      </c>
      <c r="B379" s="15">
        <f t="array" ref="B379">INDEX(backers_count, SMALL(IF("successful"=outcomes, ROW(outcomes)-ROW($A$2)+1), ROW(378:378)))</f>
        <v>134</v>
      </c>
    </row>
    <row r="380" spans="1:2" x14ac:dyDescent="0.35">
      <c r="A380" t="s">
        <v>20</v>
      </c>
      <c r="B380" s="15">
        <f t="array" ref="B380">INDEX(backers_count, SMALL(IF("successful"=outcomes, ROW(outcomes)-ROW($A$2)+1), ROW(379:379)))</f>
        <v>269</v>
      </c>
    </row>
    <row r="381" spans="1:2" x14ac:dyDescent="0.35">
      <c r="A381" t="s">
        <v>20</v>
      </c>
      <c r="B381" s="15">
        <f t="array" ref="B381">INDEX(backers_count, SMALL(IF("successful"=outcomes, ROW(outcomes)-ROW($A$2)+1), ROW(380:380)))</f>
        <v>175</v>
      </c>
    </row>
    <row r="382" spans="1:2" x14ac:dyDescent="0.35">
      <c r="A382" t="s">
        <v>20</v>
      </c>
      <c r="B382" s="15">
        <f t="array" ref="B382">INDEX(backers_count, SMALL(IF("successful"=outcomes, ROW(outcomes)-ROW($A$2)+1), ROW(381:381)))</f>
        <v>69</v>
      </c>
    </row>
    <row r="383" spans="1:2" x14ac:dyDescent="0.35">
      <c r="A383" t="s">
        <v>20</v>
      </c>
      <c r="B383" s="15">
        <f t="array" ref="B383">INDEX(backers_count, SMALL(IF("successful"=outcomes, ROW(outcomes)-ROW($A$2)+1), ROW(382:382)))</f>
        <v>190</v>
      </c>
    </row>
    <row r="384" spans="1:2" x14ac:dyDescent="0.35">
      <c r="A384" t="s">
        <v>20</v>
      </c>
      <c r="B384" s="15">
        <f t="array" ref="B384">INDEX(backers_count, SMALL(IF("successful"=outcomes, ROW(outcomes)-ROW($A$2)+1), ROW(383:383)))</f>
        <v>237</v>
      </c>
    </row>
    <row r="385" spans="1:2" x14ac:dyDescent="0.35">
      <c r="A385" t="s">
        <v>20</v>
      </c>
      <c r="B385" s="15">
        <f t="array" ref="B385">INDEX(backers_count, SMALL(IF("successful"=outcomes, ROW(outcomes)-ROW($A$2)+1), ROW(384:384)))</f>
        <v>196</v>
      </c>
    </row>
    <row r="386" spans="1:2" x14ac:dyDescent="0.35">
      <c r="A386" t="s">
        <v>20</v>
      </c>
      <c r="B386" s="15">
        <f t="array" ref="B386">INDEX(backers_count, SMALL(IF("successful"=outcomes, ROW(outcomes)-ROW($A$2)+1), ROW(385:385)))</f>
        <v>7295</v>
      </c>
    </row>
    <row r="387" spans="1:2" x14ac:dyDescent="0.35">
      <c r="A387" t="s">
        <v>20</v>
      </c>
      <c r="B387" s="15">
        <f t="array" ref="B387">INDEX(backers_count, SMALL(IF("successful"=outcomes, ROW(outcomes)-ROW($A$2)+1), ROW(386:386)))</f>
        <v>2893</v>
      </c>
    </row>
    <row r="388" spans="1:2" x14ac:dyDescent="0.35">
      <c r="A388" t="s">
        <v>20</v>
      </c>
      <c r="B388" s="15">
        <f t="array" ref="B388">INDEX(backers_count, SMALL(IF("successful"=outcomes, ROW(outcomes)-ROW($A$2)+1), ROW(387:387)))</f>
        <v>820</v>
      </c>
    </row>
    <row r="389" spans="1:2" x14ac:dyDescent="0.35">
      <c r="A389" t="s">
        <v>20</v>
      </c>
      <c r="B389" s="15">
        <f t="array" ref="B389">INDEX(backers_count, SMALL(IF("successful"=outcomes, ROW(outcomes)-ROW($A$2)+1), ROW(388:388)))</f>
        <v>2038</v>
      </c>
    </row>
    <row r="390" spans="1:2" x14ac:dyDescent="0.35">
      <c r="A390" t="s">
        <v>20</v>
      </c>
      <c r="B390" s="15">
        <f t="array" ref="B390">INDEX(backers_count, SMALL(IF("successful"=outcomes, ROW(outcomes)-ROW($A$2)+1), ROW(389:389)))</f>
        <v>116</v>
      </c>
    </row>
    <row r="391" spans="1:2" x14ac:dyDescent="0.35">
      <c r="A391" t="s">
        <v>20</v>
      </c>
      <c r="B391" s="15">
        <f t="array" ref="B391">INDEX(backers_count, SMALL(IF("successful"=outcomes, ROW(outcomes)-ROW($A$2)+1), ROW(390:390)))</f>
        <v>1345</v>
      </c>
    </row>
    <row r="392" spans="1:2" x14ac:dyDescent="0.35">
      <c r="A392" t="s">
        <v>20</v>
      </c>
      <c r="B392" s="15">
        <f t="array" ref="B392">INDEX(backers_count, SMALL(IF("successful"=outcomes, ROW(outcomes)-ROW($A$2)+1), ROW(391:391)))</f>
        <v>168</v>
      </c>
    </row>
    <row r="393" spans="1:2" x14ac:dyDescent="0.35">
      <c r="A393" t="s">
        <v>20</v>
      </c>
      <c r="B393" s="15">
        <f t="array" ref="B393">INDEX(backers_count, SMALL(IF("successful"=outcomes, ROW(outcomes)-ROW($A$2)+1), ROW(392:392)))</f>
        <v>137</v>
      </c>
    </row>
    <row r="394" spans="1:2" x14ac:dyDescent="0.35">
      <c r="A394" t="s">
        <v>20</v>
      </c>
      <c r="B394" s="15">
        <f t="array" ref="B394">INDEX(backers_count, SMALL(IF("successful"=outcomes, ROW(outcomes)-ROW($A$2)+1), ROW(393:393)))</f>
        <v>186</v>
      </c>
    </row>
    <row r="395" spans="1:2" x14ac:dyDescent="0.35">
      <c r="A395" t="s">
        <v>20</v>
      </c>
      <c r="B395" s="15">
        <f t="array" ref="B395">INDEX(backers_count, SMALL(IF("successful"=outcomes, ROW(outcomes)-ROW($A$2)+1), ROW(394:394)))</f>
        <v>125</v>
      </c>
    </row>
    <row r="396" spans="1:2" x14ac:dyDescent="0.35">
      <c r="A396" t="s">
        <v>20</v>
      </c>
      <c r="B396" s="15">
        <f t="array" ref="B396">INDEX(backers_count, SMALL(IF("successful"=outcomes, ROW(outcomes)-ROW($A$2)+1), ROW(395:395)))</f>
        <v>202</v>
      </c>
    </row>
    <row r="397" spans="1:2" x14ac:dyDescent="0.35">
      <c r="A397" t="s">
        <v>20</v>
      </c>
      <c r="B397" s="15">
        <f t="array" ref="B397">INDEX(backers_count, SMALL(IF("successful"=outcomes, ROW(outcomes)-ROW($A$2)+1), ROW(396:396)))</f>
        <v>103</v>
      </c>
    </row>
    <row r="398" spans="1:2" x14ac:dyDescent="0.35">
      <c r="A398" t="s">
        <v>20</v>
      </c>
      <c r="B398" s="15">
        <f t="array" ref="B398">INDEX(backers_count, SMALL(IF("successful"=outcomes, ROW(outcomes)-ROW($A$2)+1), ROW(397:397)))</f>
        <v>1785</v>
      </c>
    </row>
    <row r="399" spans="1:2" x14ac:dyDescent="0.35">
      <c r="A399" t="s">
        <v>20</v>
      </c>
      <c r="B399" s="15">
        <f t="array" ref="B399">INDEX(backers_count, SMALL(IF("successful"=outcomes, ROW(outcomes)-ROW($A$2)+1), ROW(398:398)))</f>
        <v>157</v>
      </c>
    </row>
    <row r="400" spans="1:2" x14ac:dyDescent="0.35">
      <c r="A400" t="s">
        <v>20</v>
      </c>
      <c r="B400" s="15">
        <f t="array" ref="B400">INDEX(backers_count, SMALL(IF("successful"=outcomes, ROW(outcomes)-ROW($A$2)+1), ROW(399:399)))</f>
        <v>555</v>
      </c>
    </row>
    <row r="401" spans="1:2" x14ac:dyDescent="0.35">
      <c r="A401" t="s">
        <v>20</v>
      </c>
      <c r="B401" s="15">
        <f t="array" ref="B401">INDEX(backers_count, SMALL(IF("successful"=outcomes, ROW(outcomes)-ROW($A$2)+1), ROW(400:400)))</f>
        <v>297</v>
      </c>
    </row>
    <row r="402" spans="1:2" x14ac:dyDescent="0.35">
      <c r="A402" t="s">
        <v>20</v>
      </c>
      <c r="B402" s="15">
        <f t="array" ref="B402">INDEX(backers_count, SMALL(IF("successful"=outcomes, ROW(outcomes)-ROW($A$2)+1), ROW(401:401)))</f>
        <v>123</v>
      </c>
    </row>
    <row r="403" spans="1:2" x14ac:dyDescent="0.35">
      <c r="A403" t="s">
        <v>20</v>
      </c>
      <c r="B403" s="15">
        <f t="array" ref="B403">INDEX(backers_count, SMALL(IF("successful"=outcomes, ROW(outcomes)-ROW($A$2)+1), ROW(402:402)))</f>
        <v>3036</v>
      </c>
    </row>
    <row r="404" spans="1:2" x14ac:dyDescent="0.35">
      <c r="A404" t="s">
        <v>20</v>
      </c>
      <c r="B404" s="15">
        <f t="array" ref="B404">INDEX(backers_count, SMALL(IF("successful"=outcomes, ROW(outcomes)-ROW($A$2)+1), ROW(403:403)))</f>
        <v>144</v>
      </c>
    </row>
    <row r="405" spans="1:2" x14ac:dyDescent="0.35">
      <c r="A405" t="s">
        <v>20</v>
      </c>
      <c r="B405" s="15">
        <f t="array" ref="B405">INDEX(backers_count, SMALL(IF("successful"=outcomes, ROW(outcomes)-ROW($A$2)+1), ROW(404:404)))</f>
        <v>121</v>
      </c>
    </row>
    <row r="406" spans="1:2" x14ac:dyDescent="0.35">
      <c r="A406" t="s">
        <v>20</v>
      </c>
      <c r="B406" s="15">
        <f t="array" ref="B406">INDEX(backers_count, SMALL(IF("successful"=outcomes, ROW(outcomes)-ROW($A$2)+1), ROW(405:405)))</f>
        <v>181</v>
      </c>
    </row>
    <row r="407" spans="1:2" x14ac:dyDescent="0.35">
      <c r="A407" t="s">
        <v>20</v>
      </c>
      <c r="B407" s="15">
        <f t="array" ref="B407">INDEX(backers_count, SMALL(IF("successful"=outcomes, ROW(outcomes)-ROW($A$2)+1), ROW(406:406)))</f>
        <v>122</v>
      </c>
    </row>
    <row r="408" spans="1:2" x14ac:dyDescent="0.35">
      <c r="A408" t="s">
        <v>20</v>
      </c>
      <c r="B408" s="15">
        <f t="array" ref="B408">INDEX(backers_count, SMALL(IF("successful"=outcomes, ROW(outcomes)-ROW($A$2)+1), ROW(407:407)))</f>
        <v>1071</v>
      </c>
    </row>
    <row r="409" spans="1:2" x14ac:dyDescent="0.35">
      <c r="A409" t="s">
        <v>20</v>
      </c>
      <c r="B409" s="15">
        <f t="array" ref="B409">INDEX(backers_count, SMALL(IF("successful"=outcomes, ROW(outcomes)-ROW($A$2)+1), ROW(408:408)))</f>
        <v>980</v>
      </c>
    </row>
    <row r="410" spans="1:2" x14ac:dyDescent="0.35">
      <c r="A410" t="s">
        <v>20</v>
      </c>
      <c r="B410" s="15">
        <f t="array" ref="B410">INDEX(backers_count, SMALL(IF("successful"=outcomes, ROW(outcomes)-ROW($A$2)+1), ROW(409:409)))</f>
        <v>536</v>
      </c>
    </row>
    <row r="411" spans="1:2" x14ac:dyDescent="0.35">
      <c r="A411" t="s">
        <v>20</v>
      </c>
      <c r="B411" s="15">
        <f t="array" ref="B411">INDEX(backers_count, SMALL(IF("successful"=outcomes, ROW(outcomes)-ROW($A$2)+1), ROW(410:410)))</f>
        <v>1991</v>
      </c>
    </row>
    <row r="412" spans="1:2" x14ac:dyDescent="0.35">
      <c r="A412" t="s">
        <v>20</v>
      </c>
      <c r="B412" s="15">
        <f t="array" ref="B412">INDEX(backers_count, SMALL(IF("successful"=outcomes, ROW(outcomes)-ROW($A$2)+1), ROW(411:411)))</f>
        <v>180</v>
      </c>
    </row>
    <row r="413" spans="1:2" x14ac:dyDescent="0.35">
      <c r="A413" t="s">
        <v>20</v>
      </c>
      <c r="B413" s="15">
        <f t="array" ref="B413">INDEX(backers_count, SMALL(IF("successful"=outcomes, ROW(outcomes)-ROW($A$2)+1), ROW(412:412)))</f>
        <v>130</v>
      </c>
    </row>
    <row r="414" spans="1:2" x14ac:dyDescent="0.35">
      <c r="A414" t="s">
        <v>20</v>
      </c>
      <c r="B414" s="15">
        <f t="array" ref="B414">INDEX(backers_count, SMALL(IF("successful"=outcomes, ROW(outcomes)-ROW($A$2)+1), ROW(413:413)))</f>
        <v>122</v>
      </c>
    </row>
    <row r="415" spans="1:2" x14ac:dyDescent="0.35">
      <c r="A415" t="s">
        <v>20</v>
      </c>
      <c r="B415" s="15">
        <f t="array" ref="B415">INDEX(backers_count, SMALL(IF("successful"=outcomes, ROW(outcomes)-ROW($A$2)+1), ROW(414:414)))</f>
        <v>140</v>
      </c>
    </row>
    <row r="416" spans="1:2" x14ac:dyDescent="0.35">
      <c r="A416" t="s">
        <v>20</v>
      </c>
      <c r="B416" s="15">
        <f t="array" ref="B416">INDEX(backers_count, SMALL(IF("successful"=outcomes, ROW(outcomes)-ROW($A$2)+1), ROW(415:415)))</f>
        <v>3388</v>
      </c>
    </row>
    <row r="417" spans="1:2" x14ac:dyDescent="0.35">
      <c r="A417" t="s">
        <v>20</v>
      </c>
      <c r="B417" s="15">
        <f t="array" ref="B417">INDEX(backers_count, SMALL(IF("successful"=outcomes, ROW(outcomes)-ROW($A$2)+1), ROW(416:416)))</f>
        <v>280</v>
      </c>
    </row>
    <row r="418" spans="1:2" x14ac:dyDescent="0.35">
      <c r="A418" t="s">
        <v>20</v>
      </c>
      <c r="B418" s="15">
        <f t="array" ref="B418">INDEX(backers_count, SMALL(IF("successful"=outcomes, ROW(outcomes)-ROW($A$2)+1), ROW(417:417)))</f>
        <v>366</v>
      </c>
    </row>
    <row r="419" spans="1:2" x14ac:dyDescent="0.35">
      <c r="A419" t="s">
        <v>20</v>
      </c>
      <c r="B419" s="15">
        <f t="array" ref="B419">INDEX(backers_count, SMALL(IF("successful"=outcomes, ROW(outcomes)-ROW($A$2)+1), ROW(418:418)))</f>
        <v>270</v>
      </c>
    </row>
    <row r="420" spans="1:2" x14ac:dyDescent="0.35">
      <c r="A420" t="s">
        <v>20</v>
      </c>
      <c r="B420" s="15">
        <f t="array" ref="B420">INDEX(backers_count, SMALL(IF("successful"=outcomes, ROW(outcomes)-ROW($A$2)+1), ROW(419:419)))</f>
        <v>137</v>
      </c>
    </row>
    <row r="421" spans="1:2" x14ac:dyDescent="0.35">
      <c r="A421" t="s">
        <v>20</v>
      </c>
      <c r="B421" s="15">
        <f t="array" ref="B421">INDEX(backers_count, SMALL(IF("successful"=outcomes, ROW(outcomes)-ROW($A$2)+1), ROW(420:420)))</f>
        <v>3205</v>
      </c>
    </row>
    <row r="422" spans="1:2" x14ac:dyDescent="0.35">
      <c r="A422" t="s">
        <v>20</v>
      </c>
      <c r="B422" s="15">
        <f t="array" ref="B422">INDEX(backers_count, SMALL(IF("successful"=outcomes, ROW(outcomes)-ROW($A$2)+1), ROW(421:421)))</f>
        <v>288</v>
      </c>
    </row>
    <row r="423" spans="1:2" x14ac:dyDescent="0.35">
      <c r="A423" t="s">
        <v>20</v>
      </c>
      <c r="B423" s="15">
        <f t="array" ref="B423">INDEX(backers_count, SMALL(IF("successful"=outcomes, ROW(outcomes)-ROW($A$2)+1), ROW(422:422)))</f>
        <v>148</v>
      </c>
    </row>
    <row r="424" spans="1:2" x14ac:dyDescent="0.35">
      <c r="A424" t="s">
        <v>20</v>
      </c>
      <c r="B424" s="15">
        <f t="array" ref="B424">INDEX(backers_count, SMALL(IF("successful"=outcomes, ROW(outcomes)-ROW($A$2)+1), ROW(423:423)))</f>
        <v>114</v>
      </c>
    </row>
    <row r="425" spans="1:2" x14ac:dyDescent="0.35">
      <c r="A425" t="s">
        <v>20</v>
      </c>
      <c r="B425" s="15">
        <f t="array" ref="B425">INDEX(backers_count, SMALL(IF("successful"=outcomes, ROW(outcomes)-ROW($A$2)+1), ROW(424:424)))</f>
        <v>1518</v>
      </c>
    </row>
    <row r="426" spans="1:2" x14ac:dyDescent="0.35">
      <c r="A426" t="s">
        <v>20</v>
      </c>
      <c r="B426" s="15">
        <f t="array" ref="B426">INDEX(backers_count, SMALL(IF("successful"=outcomes, ROW(outcomes)-ROW($A$2)+1), ROW(425:425)))</f>
        <v>166</v>
      </c>
    </row>
    <row r="427" spans="1:2" x14ac:dyDescent="0.35">
      <c r="A427" t="s">
        <v>20</v>
      </c>
      <c r="B427" s="15">
        <f t="array" ref="B427">INDEX(backers_count, SMALL(IF("successful"=outcomes, ROW(outcomes)-ROW($A$2)+1), ROW(426:426)))</f>
        <v>100</v>
      </c>
    </row>
    <row r="428" spans="1:2" x14ac:dyDescent="0.35">
      <c r="A428" t="s">
        <v>20</v>
      </c>
      <c r="B428" s="15">
        <f t="array" ref="B428">INDEX(backers_count, SMALL(IF("successful"=outcomes, ROW(outcomes)-ROW($A$2)+1), ROW(427:427)))</f>
        <v>235</v>
      </c>
    </row>
    <row r="429" spans="1:2" x14ac:dyDescent="0.35">
      <c r="A429" t="s">
        <v>20</v>
      </c>
      <c r="B429" s="15">
        <f t="array" ref="B429">INDEX(backers_count, SMALL(IF("successful"=outcomes, ROW(outcomes)-ROW($A$2)+1), ROW(428:428)))</f>
        <v>148</v>
      </c>
    </row>
    <row r="430" spans="1:2" x14ac:dyDescent="0.35">
      <c r="A430" t="s">
        <v>20</v>
      </c>
      <c r="B430" s="15">
        <f t="array" ref="B430">INDEX(backers_count, SMALL(IF("successful"=outcomes, ROW(outcomes)-ROW($A$2)+1), ROW(429:429)))</f>
        <v>198</v>
      </c>
    </row>
    <row r="431" spans="1:2" x14ac:dyDescent="0.35">
      <c r="A431" t="s">
        <v>20</v>
      </c>
      <c r="B431" s="15">
        <f t="array" ref="B431">INDEX(backers_count, SMALL(IF("successful"=outcomes, ROW(outcomes)-ROW($A$2)+1), ROW(430:430)))</f>
        <v>150</v>
      </c>
    </row>
    <row r="432" spans="1:2" x14ac:dyDescent="0.35">
      <c r="A432" t="s">
        <v>20</v>
      </c>
      <c r="B432" s="15">
        <f t="array" ref="B432">INDEX(backers_count, SMALL(IF("successful"=outcomes, ROW(outcomes)-ROW($A$2)+1), ROW(431:431)))</f>
        <v>216</v>
      </c>
    </row>
    <row r="433" spans="1:2" x14ac:dyDescent="0.35">
      <c r="A433" t="s">
        <v>20</v>
      </c>
      <c r="B433" s="15">
        <f t="array" ref="B433">INDEX(backers_count, SMALL(IF("successful"=outcomes, ROW(outcomes)-ROW($A$2)+1), ROW(432:432)))</f>
        <v>5139</v>
      </c>
    </row>
    <row r="434" spans="1:2" x14ac:dyDescent="0.35">
      <c r="A434" t="s">
        <v>20</v>
      </c>
      <c r="B434" s="15">
        <f t="array" ref="B434">INDEX(backers_count, SMALL(IF("successful"=outcomes, ROW(outcomes)-ROW($A$2)+1), ROW(433:433)))</f>
        <v>2353</v>
      </c>
    </row>
    <row r="435" spans="1:2" x14ac:dyDescent="0.35">
      <c r="A435" t="s">
        <v>20</v>
      </c>
      <c r="B435" s="15">
        <f t="array" ref="B435">INDEX(backers_count, SMALL(IF("successful"=outcomes, ROW(outcomes)-ROW($A$2)+1), ROW(434:434)))</f>
        <v>78</v>
      </c>
    </row>
    <row r="436" spans="1:2" x14ac:dyDescent="0.35">
      <c r="A436" t="s">
        <v>20</v>
      </c>
      <c r="B436" s="15">
        <f t="array" ref="B436">INDEX(backers_count, SMALL(IF("successful"=outcomes, ROW(outcomes)-ROW($A$2)+1), ROW(435:435)))</f>
        <v>174</v>
      </c>
    </row>
    <row r="437" spans="1:2" x14ac:dyDescent="0.35">
      <c r="A437" t="s">
        <v>20</v>
      </c>
      <c r="B437" s="15">
        <f t="array" ref="B437">INDEX(backers_count, SMALL(IF("successful"=outcomes, ROW(outcomes)-ROW($A$2)+1), ROW(436:436)))</f>
        <v>164</v>
      </c>
    </row>
    <row r="438" spans="1:2" x14ac:dyDescent="0.35">
      <c r="A438" t="s">
        <v>20</v>
      </c>
      <c r="B438" s="15">
        <f t="array" ref="B438">INDEX(backers_count, SMALL(IF("successful"=outcomes, ROW(outcomes)-ROW($A$2)+1), ROW(437:437)))</f>
        <v>161</v>
      </c>
    </row>
    <row r="439" spans="1:2" x14ac:dyDescent="0.35">
      <c r="A439" t="s">
        <v>20</v>
      </c>
      <c r="B439" s="15">
        <f t="array" ref="B439">INDEX(backers_count, SMALL(IF("successful"=outcomes, ROW(outcomes)-ROW($A$2)+1), ROW(438:438)))</f>
        <v>138</v>
      </c>
    </row>
    <row r="440" spans="1:2" x14ac:dyDescent="0.35">
      <c r="A440" t="s">
        <v>20</v>
      </c>
      <c r="B440" s="15">
        <f t="array" ref="B440">INDEX(backers_count, SMALL(IF("successful"=outcomes, ROW(outcomes)-ROW($A$2)+1), ROW(439:439)))</f>
        <v>3308</v>
      </c>
    </row>
    <row r="441" spans="1:2" x14ac:dyDescent="0.35">
      <c r="A441" t="s">
        <v>20</v>
      </c>
      <c r="B441" s="15">
        <f t="array" ref="B441">INDEX(backers_count, SMALL(IF("successful"=outcomes, ROW(outcomes)-ROW($A$2)+1), ROW(440:440)))</f>
        <v>127</v>
      </c>
    </row>
    <row r="442" spans="1:2" x14ac:dyDescent="0.35">
      <c r="A442" t="s">
        <v>20</v>
      </c>
      <c r="B442" s="15">
        <f t="array" ref="B442">INDEX(backers_count, SMALL(IF("successful"=outcomes, ROW(outcomes)-ROW($A$2)+1), ROW(441:441)))</f>
        <v>207</v>
      </c>
    </row>
    <row r="443" spans="1:2" x14ac:dyDescent="0.35">
      <c r="A443" t="s">
        <v>20</v>
      </c>
      <c r="B443" s="15">
        <f t="array" ref="B443">INDEX(backers_count, SMALL(IF("successful"=outcomes, ROW(outcomes)-ROW($A$2)+1), ROW(442:442)))</f>
        <v>181</v>
      </c>
    </row>
    <row r="444" spans="1:2" x14ac:dyDescent="0.35">
      <c r="A444" t="s">
        <v>20</v>
      </c>
      <c r="B444" s="15">
        <f t="array" ref="B444">INDEX(backers_count, SMALL(IF("successful"=outcomes, ROW(outcomes)-ROW($A$2)+1), ROW(443:443)))</f>
        <v>110</v>
      </c>
    </row>
    <row r="445" spans="1:2" x14ac:dyDescent="0.35">
      <c r="A445" t="s">
        <v>20</v>
      </c>
      <c r="B445" s="15">
        <f t="array" ref="B445">INDEX(backers_count, SMALL(IF("successful"=outcomes, ROW(outcomes)-ROW($A$2)+1), ROW(444:444)))</f>
        <v>185</v>
      </c>
    </row>
    <row r="446" spans="1:2" x14ac:dyDescent="0.35">
      <c r="A446" t="s">
        <v>20</v>
      </c>
      <c r="B446" s="15">
        <f t="array" ref="B446">INDEX(backers_count, SMALL(IF("successful"=outcomes, ROW(outcomes)-ROW($A$2)+1), ROW(445:445)))</f>
        <v>121</v>
      </c>
    </row>
    <row r="447" spans="1:2" x14ac:dyDescent="0.35">
      <c r="A447" t="s">
        <v>20</v>
      </c>
      <c r="B447" s="15">
        <f t="array" ref="B447">INDEX(backers_count, SMALL(IF("successful"=outcomes, ROW(outcomes)-ROW($A$2)+1), ROW(446:446)))</f>
        <v>106</v>
      </c>
    </row>
    <row r="448" spans="1:2" x14ac:dyDescent="0.35">
      <c r="A448" t="s">
        <v>20</v>
      </c>
      <c r="B448" s="15">
        <f t="array" ref="B448">INDEX(backers_count, SMALL(IF("successful"=outcomes, ROW(outcomes)-ROW($A$2)+1), ROW(447:447)))</f>
        <v>142</v>
      </c>
    </row>
    <row r="449" spans="1:2" x14ac:dyDescent="0.35">
      <c r="A449" t="s">
        <v>20</v>
      </c>
      <c r="B449" s="15">
        <f t="array" ref="B449">INDEX(backers_count, SMALL(IF("successful"=outcomes, ROW(outcomes)-ROW($A$2)+1), ROW(448:448)))</f>
        <v>233</v>
      </c>
    </row>
    <row r="450" spans="1:2" x14ac:dyDescent="0.35">
      <c r="A450" t="s">
        <v>20</v>
      </c>
      <c r="B450" s="15">
        <f t="array" ref="B450">INDEX(backers_count, SMALL(IF("successful"=outcomes, ROW(outcomes)-ROW($A$2)+1), ROW(449:449)))</f>
        <v>218</v>
      </c>
    </row>
    <row r="451" spans="1:2" x14ac:dyDescent="0.35">
      <c r="A451" t="s">
        <v>20</v>
      </c>
      <c r="B451" s="15">
        <f t="array" ref="B451">INDEX(backers_count, SMALL(IF("successful"=outcomes, ROW(outcomes)-ROW($A$2)+1), ROW(450:450)))</f>
        <v>76</v>
      </c>
    </row>
    <row r="452" spans="1:2" x14ac:dyDescent="0.35">
      <c r="A452" t="s">
        <v>20</v>
      </c>
      <c r="B452" s="15">
        <f t="array" ref="B452">INDEX(backers_count, SMALL(IF("successful"=outcomes, ROW(outcomes)-ROW($A$2)+1), ROW(451:451)))</f>
        <v>43</v>
      </c>
    </row>
    <row r="453" spans="1:2" x14ac:dyDescent="0.35">
      <c r="A453" t="s">
        <v>20</v>
      </c>
      <c r="B453" s="15">
        <f t="array" ref="B453">INDEX(backers_count, SMALL(IF("successful"=outcomes, ROW(outcomes)-ROW($A$2)+1), ROW(452:452)))</f>
        <v>221</v>
      </c>
    </row>
    <row r="454" spans="1:2" x14ac:dyDescent="0.35">
      <c r="A454" t="s">
        <v>20</v>
      </c>
      <c r="B454" s="15">
        <f t="array" ref="B454">INDEX(backers_count, SMALL(IF("successful"=outcomes, ROW(outcomes)-ROW($A$2)+1), ROW(453:453)))</f>
        <v>2805</v>
      </c>
    </row>
    <row r="455" spans="1:2" x14ac:dyDescent="0.35">
      <c r="A455" t="s">
        <v>20</v>
      </c>
      <c r="B455" s="15">
        <f t="array" ref="B455">INDEX(backers_count, SMALL(IF("successful"=outcomes, ROW(outcomes)-ROW($A$2)+1), ROW(454:454)))</f>
        <v>68</v>
      </c>
    </row>
    <row r="456" spans="1:2" x14ac:dyDescent="0.35">
      <c r="A456" t="s">
        <v>20</v>
      </c>
      <c r="B456" s="15">
        <f t="array" ref="B456">INDEX(backers_count, SMALL(IF("successful"=outcomes, ROW(outcomes)-ROW($A$2)+1), ROW(455:455)))</f>
        <v>183</v>
      </c>
    </row>
    <row r="457" spans="1:2" x14ac:dyDescent="0.35">
      <c r="A457" t="s">
        <v>20</v>
      </c>
      <c r="B457" s="15">
        <f t="array" ref="B457">INDEX(backers_count, SMALL(IF("successful"=outcomes, ROW(outcomes)-ROW($A$2)+1), ROW(456:456)))</f>
        <v>133</v>
      </c>
    </row>
    <row r="458" spans="1:2" x14ac:dyDescent="0.35">
      <c r="A458" t="s">
        <v>20</v>
      </c>
      <c r="B458" s="15">
        <f t="array" ref="B458">INDEX(backers_count, SMALL(IF("successful"=outcomes, ROW(outcomes)-ROW($A$2)+1), ROW(457:457)))</f>
        <v>2489</v>
      </c>
    </row>
    <row r="459" spans="1:2" x14ac:dyDescent="0.35">
      <c r="A459" t="s">
        <v>20</v>
      </c>
      <c r="B459" s="15">
        <f t="array" ref="B459">INDEX(backers_count, SMALL(IF("successful"=outcomes, ROW(outcomes)-ROW($A$2)+1), ROW(458:458)))</f>
        <v>69</v>
      </c>
    </row>
    <row r="460" spans="1:2" x14ac:dyDescent="0.35">
      <c r="A460" t="s">
        <v>20</v>
      </c>
      <c r="B460" s="15">
        <f t="array" ref="B460">INDEX(backers_count, SMALL(IF("successful"=outcomes, ROW(outcomes)-ROW($A$2)+1), ROW(459:459)))</f>
        <v>279</v>
      </c>
    </row>
    <row r="461" spans="1:2" x14ac:dyDescent="0.35">
      <c r="A461" t="s">
        <v>20</v>
      </c>
      <c r="B461" s="15">
        <f t="array" ref="B461">INDEX(backers_count, SMALL(IF("successful"=outcomes, ROW(outcomes)-ROW($A$2)+1), ROW(460:460)))</f>
        <v>210</v>
      </c>
    </row>
    <row r="462" spans="1:2" x14ac:dyDescent="0.35">
      <c r="A462" t="s">
        <v>20</v>
      </c>
      <c r="B462" s="15">
        <f t="array" ref="B462">INDEX(backers_count, SMALL(IF("successful"=outcomes, ROW(outcomes)-ROW($A$2)+1), ROW(461:461)))</f>
        <v>2100</v>
      </c>
    </row>
    <row r="463" spans="1:2" x14ac:dyDescent="0.35">
      <c r="A463" t="s">
        <v>20</v>
      </c>
      <c r="B463" s="15">
        <f t="array" ref="B463">INDEX(backers_count, SMALL(IF("successful"=outcomes, ROW(outcomes)-ROW($A$2)+1), ROW(462:462)))</f>
        <v>252</v>
      </c>
    </row>
    <row r="464" spans="1:2" x14ac:dyDescent="0.35">
      <c r="A464" t="s">
        <v>20</v>
      </c>
      <c r="B464" s="15">
        <f t="array" ref="B464">INDEX(backers_count, SMALL(IF("successful"=outcomes, ROW(outcomes)-ROW($A$2)+1), ROW(463:463)))</f>
        <v>1280</v>
      </c>
    </row>
    <row r="465" spans="1:2" x14ac:dyDescent="0.35">
      <c r="A465" t="s">
        <v>20</v>
      </c>
      <c r="B465" s="15">
        <f t="array" ref="B465">INDEX(backers_count, SMALL(IF("successful"=outcomes, ROW(outcomes)-ROW($A$2)+1), ROW(464:464)))</f>
        <v>157</v>
      </c>
    </row>
    <row r="466" spans="1:2" x14ac:dyDescent="0.35">
      <c r="A466" t="s">
        <v>20</v>
      </c>
      <c r="B466" s="15">
        <f t="array" ref="B466">INDEX(backers_count, SMALL(IF("successful"=outcomes, ROW(outcomes)-ROW($A$2)+1), ROW(465:465)))</f>
        <v>194</v>
      </c>
    </row>
    <row r="467" spans="1:2" x14ac:dyDescent="0.35">
      <c r="A467" t="s">
        <v>20</v>
      </c>
      <c r="B467" s="15">
        <f t="array" ref="B467">INDEX(backers_count, SMALL(IF("successful"=outcomes, ROW(outcomes)-ROW($A$2)+1), ROW(466:466)))</f>
        <v>82</v>
      </c>
    </row>
    <row r="468" spans="1:2" x14ac:dyDescent="0.35">
      <c r="A468" t="s">
        <v>20</v>
      </c>
      <c r="B468" s="15">
        <f t="array" ref="B468">INDEX(backers_count, SMALL(IF("successful"=outcomes, ROW(outcomes)-ROW($A$2)+1), ROW(467:467)))</f>
        <v>4233</v>
      </c>
    </row>
    <row r="469" spans="1:2" x14ac:dyDescent="0.35">
      <c r="A469" t="s">
        <v>20</v>
      </c>
      <c r="B469" s="15">
        <f t="array" ref="B469">INDEX(backers_count, SMALL(IF("successful"=outcomes, ROW(outcomes)-ROW($A$2)+1), ROW(468:468)))</f>
        <v>1297</v>
      </c>
    </row>
    <row r="470" spans="1:2" x14ac:dyDescent="0.35">
      <c r="A470" t="s">
        <v>20</v>
      </c>
      <c r="B470" s="15">
        <f t="array" ref="B470">INDEX(backers_count, SMALL(IF("successful"=outcomes, ROW(outcomes)-ROW($A$2)+1), ROW(469:469)))</f>
        <v>165</v>
      </c>
    </row>
    <row r="471" spans="1:2" x14ac:dyDescent="0.35">
      <c r="A471" t="s">
        <v>20</v>
      </c>
      <c r="B471" s="15">
        <f t="array" ref="B471">INDEX(backers_count, SMALL(IF("successful"=outcomes, ROW(outcomes)-ROW($A$2)+1), ROW(470:470)))</f>
        <v>119</v>
      </c>
    </row>
    <row r="472" spans="1:2" x14ac:dyDescent="0.35">
      <c r="A472" t="s">
        <v>20</v>
      </c>
      <c r="B472" s="15">
        <f t="array" ref="B472">INDEX(backers_count, SMALL(IF("successful"=outcomes, ROW(outcomes)-ROW($A$2)+1), ROW(471:471)))</f>
        <v>1797</v>
      </c>
    </row>
    <row r="473" spans="1:2" x14ac:dyDescent="0.35">
      <c r="A473" t="s">
        <v>20</v>
      </c>
      <c r="B473" s="15">
        <f t="array" ref="B473">INDEX(backers_count, SMALL(IF("successful"=outcomes, ROW(outcomes)-ROW($A$2)+1), ROW(472:472)))</f>
        <v>261</v>
      </c>
    </row>
    <row r="474" spans="1:2" x14ac:dyDescent="0.35">
      <c r="A474" t="s">
        <v>20</v>
      </c>
      <c r="B474" s="15">
        <f t="array" ref="B474">INDEX(backers_count, SMALL(IF("successful"=outcomes, ROW(outcomes)-ROW($A$2)+1), ROW(473:473)))</f>
        <v>157</v>
      </c>
    </row>
    <row r="475" spans="1:2" x14ac:dyDescent="0.35">
      <c r="A475" t="s">
        <v>20</v>
      </c>
      <c r="B475" s="15">
        <f t="array" ref="B475">INDEX(backers_count, SMALL(IF("successful"=outcomes, ROW(outcomes)-ROW($A$2)+1), ROW(474:474)))</f>
        <v>3533</v>
      </c>
    </row>
    <row r="476" spans="1:2" x14ac:dyDescent="0.35">
      <c r="A476" t="s">
        <v>20</v>
      </c>
      <c r="B476" s="15">
        <f t="array" ref="B476">INDEX(backers_count, SMALL(IF("successful"=outcomes, ROW(outcomes)-ROW($A$2)+1), ROW(475:475)))</f>
        <v>155</v>
      </c>
    </row>
    <row r="477" spans="1:2" x14ac:dyDescent="0.35">
      <c r="A477" t="s">
        <v>20</v>
      </c>
      <c r="B477" s="15">
        <f t="array" ref="B477">INDEX(backers_count, SMALL(IF("successful"=outcomes, ROW(outcomes)-ROW($A$2)+1), ROW(476:476)))</f>
        <v>132</v>
      </c>
    </row>
    <row r="478" spans="1:2" x14ac:dyDescent="0.35">
      <c r="A478" t="s">
        <v>20</v>
      </c>
      <c r="B478" s="15">
        <f t="array" ref="B478">INDEX(backers_count, SMALL(IF("successful"=outcomes, ROW(outcomes)-ROW($A$2)+1), ROW(477:477)))</f>
        <v>1354</v>
      </c>
    </row>
    <row r="479" spans="1:2" x14ac:dyDescent="0.35">
      <c r="A479" t="s">
        <v>20</v>
      </c>
      <c r="B479" s="15">
        <f t="array" ref="B479">INDEX(backers_count, SMALL(IF("successful"=outcomes, ROW(outcomes)-ROW($A$2)+1), ROW(478:478)))</f>
        <v>48</v>
      </c>
    </row>
    <row r="480" spans="1:2" x14ac:dyDescent="0.35">
      <c r="A480" t="s">
        <v>20</v>
      </c>
      <c r="B480" s="15">
        <f t="array" ref="B480">INDEX(backers_count, SMALL(IF("successful"=outcomes, ROW(outcomes)-ROW($A$2)+1), ROW(479:479)))</f>
        <v>110</v>
      </c>
    </row>
    <row r="481" spans="1:2" x14ac:dyDescent="0.35">
      <c r="A481" t="s">
        <v>20</v>
      </c>
      <c r="B481" s="15">
        <f t="array" ref="B481">INDEX(backers_count, SMALL(IF("successful"=outcomes, ROW(outcomes)-ROW($A$2)+1), ROW(480:480)))</f>
        <v>172</v>
      </c>
    </row>
    <row r="482" spans="1:2" x14ac:dyDescent="0.35">
      <c r="A482" t="s">
        <v>20</v>
      </c>
      <c r="B482" s="15">
        <f t="array" ref="B482">INDEX(backers_count, SMALL(IF("successful"=outcomes, ROW(outcomes)-ROW($A$2)+1), ROW(481:481)))</f>
        <v>307</v>
      </c>
    </row>
    <row r="483" spans="1:2" x14ac:dyDescent="0.35">
      <c r="A483" t="s">
        <v>20</v>
      </c>
      <c r="B483" s="15">
        <f t="array" ref="B483">INDEX(backers_count, SMALL(IF("successful"=outcomes, ROW(outcomes)-ROW($A$2)+1), ROW(482:482)))</f>
        <v>160</v>
      </c>
    </row>
    <row r="484" spans="1:2" x14ac:dyDescent="0.35">
      <c r="A484" t="s">
        <v>20</v>
      </c>
      <c r="B484" s="15">
        <f t="array" ref="B484">INDEX(backers_count, SMALL(IF("successful"=outcomes, ROW(outcomes)-ROW($A$2)+1), ROW(483:483)))</f>
        <v>1467</v>
      </c>
    </row>
    <row r="485" spans="1:2" x14ac:dyDescent="0.35">
      <c r="A485" t="s">
        <v>20</v>
      </c>
      <c r="B485" s="15">
        <f t="array" ref="B485">INDEX(backers_count, SMALL(IF("successful"=outcomes, ROW(outcomes)-ROW($A$2)+1), ROW(484:484)))</f>
        <v>2662</v>
      </c>
    </row>
    <row r="486" spans="1:2" x14ac:dyDescent="0.35">
      <c r="A486" t="s">
        <v>20</v>
      </c>
      <c r="B486" s="15">
        <f t="array" ref="B486">INDEX(backers_count, SMALL(IF("successful"=outcomes, ROW(outcomes)-ROW($A$2)+1), ROW(485:485)))</f>
        <v>452</v>
      </c>
    </row>
    <row r="487" spans="1:2" x14ac:dyDescent="0.35">
      <c r="A487" t="s">
        <v>20</v>
      </c>
      <c r="B487" s="15">
        <f t="array" ref="B487">INDEX(backers_count, SMALL(IF("successful"=outcomes, ROW(outcomes)-ROW($A$2)+1), ROW(486:486)))</f>
        <v>158</v>
      </c>
    </row>
    <row r="488" spans="1:2" x14ac:dyDescent="0.35">
      <c r="A488" t="s">
        <v>20</v>
      </c>
      <c r="B488" s="15">
        <f t="array" ref="B488">INDEX(backers_count, SMALL(IF("successful"=outcomes, ROW(outcomes)-ROW($A$2)+1), ROW(487:487)))</f>
        <v>225</v>
      </c>
    </row>
    <row r="489" spans="1:2" x14ac:dyDescent="0.35">
      <c r="A489" t="s">
        <v>20</v>
      </c>
      <c r="B489" s="15">
        <f t="array" ref="B489">INDEX(backers_count, SMALL(IF("successful"=outcomes, ROW(outcomes)-ROW($A$2)+1), ROW(488:488)))</f>
        <v>65</v>
      </c>
    </row>
    <row r="490" spans="1:2" x14ac:dyDescent="0.35">
      <c r="A490" t="s">
        <v>20</v>
      </c>
      <c r="B490" s="15">
        <f t="array" ref="B490">INDEX(backers_count, SMALL(IF("successful"=outcomes, ROW(outcomes)-ROW($A$2)+1), ROW(489:489)))</f>
        <v>163</v>
      </c>
    </row>
    <row r="491" spans="1:2" x14ac:dyDescent="0.35">
      <c r="A491" t="s">
        <v>20</v>
      </c>
      <c r="B491" s="15">
        <f t="array" ref="B491">INDEX(backers_count, SMALL(IF("successful"=outcomes, ROW(outcomes)-ROW($A$2)+1), ROW(490:490)))</f>
        <v>85</v>
      </c>
    </row>
    <row r="492" spans="1:2" x14ac:dyDescent="0.35">
      <c r="A492" t="s">
        <v>20</v>
      </c>
      <c r="B492" s="15">
        <f t="array" ref="B492">INDEX(backers_count, SMALL(IF("successful"=outcomes, ROW(outcomes)-ROW($A$2)+1), ROW(491:491)))</f>
        <v>217</v>
      </c>
    </row>
    <row r="493" spans="1:2" x14ac:dyDescent="0.35">
      <c r="A493" t="s">
        <v>20</v>
      </c>
      <c r="B493" s="15">
        <f t="array" ref="B493">INDEX(backers_count, SMALL(IF("successful"=outcomes, ROW(outcomes)-ROW($A$2)+1), ROW(492:492)))</f>
        <v>150</v>
      </c>
    </row>
    <row r="494" spans="1:2" x14ac:dyDescent="0.35">
      <c r="A494" t="s">
        <v>20</v>
      </c>
      <c r="B494" s="15">
        <f t="array" ref="B494">INDEX(backers_count, SMALL(IF("successful"=outcomes, ROW(outcomes)-ROW($A$2)+1), ROW(493:493)))</f>
        <v>3272</v>
      </c>
    </row>
    <row r="495" spans="1:2" x14ac:dyDescent="0.35">
      <c r="A495" t="s">
        <v>20</v>
      </c>
      <c r="B495" s="15">
        <f t="array" ref="B495">INDEX(backers_count, SMALL(IF("successful"=outcomes, ROW(outcomes)-ROW($A$2)+1), ROW(494:494)))</f>
        <v>300</v>
      </c>
    </row>
    <row r="496" spans="1:2" x14ac:dyDescent="0.35">
      <c r="A496" t="s">
        <v>20</v>
      </c>
      <c r="B496" s="15">
        <f t="array" ref="B496">INDEX(backers_count, SMALL(IF("successful"=outcomes, ROW(outcomes)-ROW($A$2)+1), ROW(495:495)))</f>
        <v>126</v>
      </c>
    </row>
    <row r="497" spans="1:2" x14ac:dyDescent="0.35">
      <c r="A497" t="s">
        <v>20</v>
      </c>
      <c r="B497" s="15">
        <f t="array" ref="B497">INDEX(backers_count, SMALL(IF("successful"=outcomes, ROW(outcomes)-ROW($A$2)+1), ROW(496:496)))</f>
        <v>2320</v>
      </c>
    </row>
    <row r="498" spans="1:2" x14ac:dyDescent="0.35">
      <c r="A498" t="s">
        <v>20</v>
      </c>
      <c r="B498" s="15">
        <f t="array" ref="B498">INDEX(backers_count, SMALL(IF("successful"=outcomes, ROW(outcomes)-ROW($A$2)+1), ROW(497:497)))</f>
        <v>81</v>
      </c>
    </row>
    <row r="499" spans="1:2" x14ac:dyDescent="0.35">
      <c r="A499" t="s">
        <v>20</v>
      </c>
      <c r="B499" s="15">
        <f t="array" ref="B499">INDEX(backers_count, SMALL(IF("successful"=outcomes, ROW(outcomes)-ROW($A$2)+1), ROW(498:498)))</f>
        <v>1887</v>
      </c>
    </row>
    <row r="500" spans="1:2" x14ac:dyDescent="0.35">
      <c r="A500" t="s">
        <v>20</v>
      </c>
      <c r="B500" s="15">
        <f t="array" ref="B500">INDEX(backers_count, SMALL(IF("successful"=outcomes, ROW(outcomes)-ROW($A$2)+1), ROW(499:499)))</f>
        <v>4358</v>
      </c>
    </row>
    <row r="501" spans="1:2" x14ac:dyDescent="0.35">
      <c r="A501" t="s">
        <v>20</v>
      </c>
      <c r="B501" s="15">
        <f t="array" ref="B501">INDEX(backers_count, SMALL(IF("successful"=outcomes, ROW(outcomes)-ROW($A$2)+1), ROW(500:500)))</f>
        <v>53</v>
      </c>
    </row>
    <row r="502" spans="1:2" x14ac:dyDescent="0.35">
      <c r="A502" t="s">
        <v>20</v>
      </c>
      <c r="B502" s="15">
        <f t="array" ref="B502">INDEX(backers_count, SMALL(IF("successful"=outcomes, ROW(outcomes)-ROW($A$2)+1), ROW(501:501)))</f>
        <v>2414</v>
      </c>
    </row>
    <row r="503" spans="1:2" x14ac:dyDescent="0.35">
      <c r="A503" t="s">
        <v>20</v>
      </c>
      <c r="B503" s="15">
        <f t="array" ref="B503">INDEX(backers_count, SMALL(IF("successful"=outcomes, ROW(outcomes)-ROW($A$2)+1), ROW(502:502)))</f>
        <v>80</v>
      </c>
    </row>
    <row r="504" spans="1:2" x14ac:dyDescent="0.35">
      <c r="A504" t="s">
        <v>20</v>
      </c>
      <c r="B504" s="15">
        <f t="array" ref="B504">INDEX(backers_count, SMALL(IF("successful"=outcomes, ROW(outcomes)-ROW($A$2)+1), ROW(503:503)))</f>
        <v>193</v>
      </c>
    </row>
    <row r="505" spans="1:2" x14ac:dyDescent="0.35">
      <c r="A505" t="s">
        <v>20</v>
      </c>
      <c r="B505" s="15">
        <f t="array" ref="B505">INDEX(backers_count, SMALL(IF("successful"=outcomes, ROW(outcomes)-ROW($A$2)+1), ROW(504:504)))</f>
        <v>52</v>
      </c>
    </row>
    <row r="506" spans="1:2" x14ac:dyDescent="0.35">
      <c r="A506" t="s">
        <v>20</v>
      </c>
      <c r="B506" s="15">
        <f t="array" ref="B506">INDEX(backers_count, SMALL(IF("successful"=outcomes, ROW(outcomes)-ROW($A$2)+1), ROW(505:505)))</f>
        <v>290</v>
      </c>
    </row>
    <row r="507" spans="1:2" x14ac:dyDescent="0.35">
      <c r="A507" t="s">
        <v>20</v>
      </c>
      <c r="B507" s="15">
        <f t="array" ref="B507">INDEX(backers_count, SMALL(IF("successful"=outcomes, ROW(outcomes)-ROW($A$2)+1), ROW(506:506)))</f>
        <v>122</v>
      </c>
    </row>
    <row r="508" spans="1:2" x14ac:dyDescent="0.35">
      <c r="A508" t="s">
        <v>20</v>
      </c>
      <c r="B508" s="15">
        <f t="array" ref="B508">INDEX(backers_count, SMALL(IF("successful"=outcomes, ROW(outcomes)-ROW($A$2)+1), ROW(507:507)))</f>
        <v>1470</v>
      </c>
    </row>
    <row r="509" spans="1:2" x14ac:dyDescent="0.35">
      <c r="A509" t="s">
        <v>20</v>
      </c>
      <c r="B509" s="15">
        <f t="array" ref="B509">INDEX(backers_count, SMALL(IF("successful"=outcomes, ROW(outcomes)-ROW($A$2)+1), ROW(508:508)))</f>
        <v>165</v>
      </c>
    </row>
    <row r="510" spans="1:2" x14ac:dyDescent="0.35">
      <c r="A510" t="s">
        <v>20</v>
      </c>
      <c r="B510" s="15">
        <f t="array" ref="B510">INDEX(backers_count, SMALL(IF("successful"=outcomes, ROW(outcomes)-ROW($A$2)+1), ROW(509:509)))</f>
        <v>182</v>
      </c>
    </row>
    <row r="511" spans="1:2" x14ac:dyDescent="0.35">
      <c r="A511" t="s">
        <v>20</v>
      </c>
      <c r="B511" s="15">
        <f t="array" ref="B511">INDEX(backers_count, SMALL(IF("successful"=outcomes, ROW(outcomes)-ROW($A$2)+1), ROW(510:510)))</f>
        <v>199</v>
      </c>
    </row>
    <row r="512" spans="1:2" x14ac:dyDescent="0.35">
      <c r="A512" t="s">
        <v>20</v>
      </c>
      <c r="B512" s="15">
        <f t="array" ref="B512">INDEX(backers_count, SMALL(IF("successful"=outcomes, ROW(outcomes)-ROW($A$2)+1), ROW(511:511)))</f>
        <v>56</v>
      </c>
    </row>
    <row r="513" spans="1:2" x14ac:dyDescent="0.35">
      <c r="A513" t="s">
        <v>20</v>
      </c>
      <c r="B513" s="15">
        <f t="array" ref="B513">INDEX(backers_count, SMALL(IF("successful"=outcomes, ROW(outcomes)-ROW($A$2)+1), ROW(512:512)))</f>
        <v>1460</v>
      </c>
    </row>
    <row r="514" spans="1:2" x14ac:dyDescent="0.35">
      <c r="A514" t="s">
        <v>20</v>
      </c>
      <c r="B514" s="15">
        <f t="array" ref="B514">INDEX(backers_count, SMALL(IF("successful"=outcomes, ROW(outcomes)-ROW($A$2)+1), ROW(513:513)))</f>
        <v>123</v>
      </c>
    </row>
    <row r="515" spans="1:2" x14ac:dyDescent="0.35">
      <c r="A515" t="s">
        <v>20</v>
      </c>
      <c r="B515" s="15">
        <f t="array" ref="B515">INDEX(backers_count, SMALL(IF("successful"=outcomes, ROW(outcomes)-ROW($A$2)+1), ROW(514:514)))</f>
        <v>159</v>
      </c>
    </row>
    <row r="516" spans="1:2" x14ac:dyDescent="0.35">
      <c r="A516" t="s">
        <v>20</v>
      </c>
      <c r="B516" s="15">
        <f t="array" ref="B516">INDEX(backers_count, SMALL(IF("successful"=outcomes, ROW(outcomes)-ROW($A$2)+1), ROW(515:515)))</f>
        <v>110</v>
      </c>
    </row>
    <row r="517" spans="1:2" x14ac:dyDescent="0.35">
      <c r="A517" t="s">
        <v>20</v>
      </c>
      <c r="B517" s="15">
        <f t="array" ref="B517">INDEX(backers_count, SMALL(IF("successful"=outcomes, ROW(outcomes)-ROW($A$2)+1), ROW(516:516)))</f>
        <v>236</v>
      </c>
    </row>
    <row r="518" spans="1:2" x14ac:dyDescent="0.35">
      <c r="A518" t="s">
        <v>20</v>
      </c>
      <c r="B518" s="15">
        <f t="array" ref="B518">INDEX(backers_count, SMALL(IF("successful"=outcomes, ROW(outcomes)-ROW($A$2)+1), ROW(517:517)))</f>
        <v>191</v>
      </c>
    </row>
    <row r="519" spans="1:2" x14ac:dyDescent="0.35">
      <c r="A519" t="s">
        <v>20</v>
      </c>
      <c r="B519" s="15">
        <f t="array" ref="B519">INDEX(backers_count, SMALL(IF("successful"=outcomes, ROW(outcomes)-ROW($A$2)+1), ROW(518:518)))</f>
        <v>3934</v>
      </c>
    </row>
    <row r="520" spans="1:2" x14ac:dyDescent="0.35">
      <c r="A520" t="s">
        <v>20</v>
      </c>
      <c r="B520" s="15">
        <f t="array" ref="B520">INDEX(backers_count, SMALL(IF("successful"=outcomes, ROW(outcomes)-ROW($A$2)+1), ROW(519:519)))</f>
        <v>80</v>
      </c>
    </row>
    <row r="521" spans="1:2" x14ac:dyDescent="0.35">
      <c r="A521" t="s">
        <v>20</v>
      </c>
      <c r="B521" s="15">
        <f t="array" ref="B521">INDEX(backers_count, SMALL(IF("successful"=outcomes, ROW(outcomes)-ROW($A$2)+1), ROW(520:520)))</f>
        <v>462</v>
      </c>
    </row>
    <row r="522" spans="1:2" x14ac:dyDescent="0.35">
      <c r="A522" t="s">
        <v>20</v>
      </c>
      <c r="B522" s="15">
        <f t="array" ref="B522">INDEX(backers_count, SMALL(IF("successful"=outcomes, ROW(outcomes)-ROW($A$2)+1), ROW(521:521)))</f>
        <v>179</v>
      </c>
    </row>
    <row r="523" spans="1:2" x14ac:dyDescent="0.35">
      <c r="A523" t="s">
        <v>20</v>
      </c>
      <c r="B523" s="15">
        <f t="array" ref="B523">INDEX(backers_count, SMALL(IF("successful"=outcomes, ROW(outcomes)-ROW($A$2)+1), ROW(522:522)))</f>
        <v>1866</v>
      </c>
    </row>
    <row r="524" spans="1:2" x14ac:dyDescent="0.35">
      <c r="A524" t="s">
        <v>20</v>
      </c>
      <c r="B524" s="15">
        <f t="array" ref="B524">INDEX(backers_count, SMALL(IF("successful"=outcomes, ROW(outcomes)-ROW($A$2)+1), ROW(523:523)))</f>
        <v>156</v>
      </c>
    </row>
    <row r="525" spans="1:2" x14ac:dyDescent="0.35">
      <c r="A525" t="s">
        <v>20</v>
      </c>
      <c r="B525" s="15">
        <f t="array" ref="B525">INDEX(backers_count, SMALL(IF("successful"=outcomes, ROW(outcomes)-ROW($A$2)+1), ROW(524:524)))</f>
        <v>255</v>
      </c>
    </row>
    <row r="526" spans="1:2" x14ac:dyDescent="0.35">
      <c r="A526" t="s">
        <v>20</v>
      </c>
      <c r="B526" s="15">
        <f t="array" ref="B526">INDEX(backers_count, SMALL(IF("successful"=outcomes, ROW(outcomes)-ROW($A$2)+1), ROW(525:525)))</f>
        <v>2261</v>
      </c>
    </row>
    <row r="527" spans="1:2" x14ac:dyDescent="0.35">
      <c r="A527" t="s">
        <v>20</v>
      </c>
      <c r="B527" s="15">
        <f t="array" ref="B527">INDEX(backers_count, SMALL(IF("successful"=outcomes, ROW(outcomes)-ROW($A$2)+1), ROW(526:526)))</f>
        <v>40</v>
      </c>
    </row>
    <row r="528" spans="1:2" x14ac:dyDescent="0.35">
      <c r="A528" t="s">
        <v>20</v>
      </c>
      <c r="B528" s="15">
        <f t="array" ref="B528">INDEX(backers_count, SMALL(IF("successful"=outcomes, ROW(outcomes)-ROW($A$2)+1), ROW(527:527)))</f>
        <v>2289</v>
      </c>
    </row>
    <row r="529" spans="1:2" x14ac:dyDescent="0.35">
      <c r="A529" t="s">
        <v>20</v>
      </c>
      <c r="B529" s="15">
        <f t="array" ref="B529">INDEX(backers_count, SMALL(IF("successful"=outcomes, ROW(outcomes)-ROW($A$2)+1), ROW(528:528)))</f>
        <v>65</v>
      </c>
    </row>
    <row r="530" spans="1:2" x14ac:dyDescent="0.35">
      <c r="A530" t="s">
        <v>20</v>
      </c>
      <c r="B530" s="15">
        <f t="array" ref="B530">INDEX(backers_count, SMALL(IF("successful"=outcomes, ROW(outcomes)-ROW($A$2)+1), ROW(529:529)))</f>
        <v>3777</v>
      </c>
    </row>
    <row r="531" spans="1:2" x14ac:dyDescent="0.35">
      <c r="A531" t="s">
        <v>20</v>
      </c>
      <c r="B531" s="15">
        <f t="array" ref="B531">INDEX(backers_count, SMALL(IF("successful"=outcomes, ROW(outcomes)-ROW($A$2)+1), ROW(530:530)))</f>
        <v>184</v>
      </c>
    </row>
    <row r="532" spans="1:2" x14ac:dyDescent="0.35">
      <c r="A532" t="s">
        <v>20</v>
      </c>
      <c r="B532" s="15">
        <f t="array" ref="B532">INDEX(backers_count, SMALL(IF("successful"=outcomes, ROW(outcomes)-ROW($A$2)+1), ROW(531:531)))</f>
        <v>85</v>
      </c>
    </row>
    <row r="533" spans="1:2" x14ac:dyDescent="0.35">
      <c r="A533" t="s">
        <v>20</v>
      </c>
      <c r="B533" s="15">
        <f t="array" ref="B533">INDEX(backers_count, SMALL(IF("successful"=outcomes, ROW(outcomes)-ROW($A$2)+1), ROW(532:532)))</f>
        <v>144</v>
      </c>
    </row>
    <row r="534" spans="1:2" x14ac:dyDescent="0.35">
      <c r="A534" t="s">
        <v>20</v>
      </c>
      <c r="B534" s="15">
        <f t="array" ref="B534">INDEX(backers_count, SMALL(IF("successful"=outcomes, ROW(outcomes)-ROW($A$2)+1), ROW(533:533)))</f>
        <v>1902</v>
      </c>
    </row>
    <row r="535" spans="1:2" x14ac:dyDescent="0.35">
      <c r="A535" t="s">
        <v>20</v>
      </c>
      <c r="B535" s="15">
        <f t="array" ref="B535">INDEX(backers_count, SMALL(IF("successful"=outcomes, ROW(outcomes)-ROW($A$2)+1), ROW(534:534)))</f>
        <v>105</v>
      </c>
    </row>
    <row r="536" spans="1:2" x14ac:dyDescent="0.35">
      <c r="A536" t="s">
        <v>20</v>
      </c>
      <c r="B536" s="15">
        <f t="array" ref="B536">INDEX(backers_count, SMALL(IF("successful"=outcomes, ROW(outcomes)-ROW($A$2)+1), ROW(535:535)))</f>
        <v>132</v>
      </c>
    </row>
    <row r="537" spans="1:2" x14ac:dyDescent="0.35">
      <c r="A537" t="s">
        <v>20</v>
      </c>
      <c r="B537" s="15">
        <f t="array" ref="B537">INDEX(backers_count, SMALL(IF("successful"=outcomes, ROW(outcomes)-ROW($A$2)+1), ROW(536:536)))</f>
        <v>96</v>
      </c>
    </row>
    <row r="538" spans="1:2" x14ac:dyDescent="0.35">
      <c r="A538" t="s">
        <v>20</v>
      </c>
      <c r="B538" s="15">
        <f t="array" ref="B538">INDEX(backers_count, SMALL(IF("successful"=outcomes, ROW(outcomes)-ROW($A$2)+1), ROW(537:537)))</f>
        <v>114</v>
      </c>
    </row>
    <row r="539" spans="1:2" x14ac:dyDescent="0.35">
      <c r="A539" t="s">
        <v>20</v>
      </c>
      <c r="B539" s="15">
        <f t="array" ref="B539">INDEX(backers_count, SMALL(IF("successful"=outcomes, ROW(outcomes)-ROW($A$2)+1), ROW(538:538)))</f>
        <v>203</v>
      </c>
    </row>
    <row r="540" spans="1:2" x14ac:dyDescent="0.35">
      <c r="A540" t="s">
        <v>20</v>
      </c>
      <c r="B540" s="15">
        <f t="array" ref="B540">INDEX(backers_count, SMALL(IF("successful"=outcomes, ROW(outcomes)-ROW($A$2)+1), ROW(539:539)))</f>
        <v>1559</v>
      </c>
    </row>
    <row r="541" spans="1:2" x14ac:dyDescent="0.35">
      <c r="A541" t="s">
        <v>20</v>
      </c>
      <c r="B541" s="15">
        <f t="array" ref="B541">INDEX(backers_count, SMALL(IF("successful"=outcomes, ROW(outcomes)-ROW($A$2)+1), ROW(540:540)))</f>
        <v>1548</v>
      </c>
    </row>
    <row r="542" spans="1:2" x14ac:dyDescent="0.35">
      <c r="A542" t="s">
        <v>20</v>
      </c>
      <c r="B542" s="15">
        <f t="array" ref="B542">INDEX(backers_count, SMALL(IF("successful"=outcomes, ROW(outcomes)-ROW($A$2)+1), ROW(541:541)))</f>
        <v>80</v>
      </c>
    </row>
    <row r="543" spans="1:2" x14ac:dyDescent="0.35">
      <c r="A543" t="s">
        <v>20</v>
      </c>
      <c r="B543" s="15">
        <f t="array" ref="B543">INDEX(backers_count, SMALL(IF("successful"=outcomes, ROW(outcomes)-ROW($A$2)+1), ROW(542:542)))</f>
        <v>131</v>
      </c>
    </row>
    <row r="544" spans="1:2" x14ac:dyDescent="0.35">
      <c r="A544" t="s">
        <v>20</v>
      </c>
      <c r="B544" s="15">
        <f t="array" ref="B544">INDEX(backers_count, SMALL(IF("successful"=outcomes, ROW(outcomes)-ROW($A$2)+1), ROW(543:543)))</f>
        <v>112</v>
      </c>
    </row>
    <row r="545" spans="1:2" x14ac:dyDescent="0.35">
      <c r="A545" t="s">
        <v>20</v>
      </c>
      <c r="B545" s="15">
        <f t="array" ref="B545">INDEX(backers_count, SMALL(IF("successful"=outcomes, ROW(outcomes)-ROW($A$2)+1), ROW(544:544)))</f>
        <v>155</v>
      </c>
    </row>
    <row r="546" spans="1:2" x14ac:dyDescent="0.35">
      <c r="A546" t="s">
        <v>20</v>
      </c>
      <c r="B546" s="15">
        <f t="array" ref="B546">INDEX(backers_count, SMALL(IF("successful"=outcomes, ROW(outcomes)-ROW($A$2)+1), ROW(545:545)))</f>
        <v>266</v>
      </c>
    </row>
    <row r="547" spans="1:2" x14ac:dyDescent="0.35">
      <c r="A547" t="s">
        <v>20</v>
      </c>
      <c r="B547" s="15">
        <f t="array" ref="B547">INDEX(backers_count, SMALL(IF("successful"=outcomes, ROW(outcomes)-ROW($A$2)+1), ROW(546:546)))</f>
        <v>155</v>
      </c>
    </row>
    <row r="548" spans="1:2" x14ac:dyDescent="0.35">
      <c r="A548" t="s">
        <v>20</v>
      </c>
      <c r="B548" s="15">
        <f t="array" ref="B548">INDEX(backers_count, SMALL(IF("successful"=outcomes, ROW(outcomes)-ROW($A$2)+1), ROW(547:547)))</f>
        <v>207</v>
      </c>
    </row>
    <row r="549" spans="1:2" x14ac:dyDescent="0.35">
      <c r="A549" t="s">
        <v>20</v>
      </c>
      <c r="B549" s="15">
        <f t="array" ref="B549">INDEX(backers_count, SMALL(IF("successful"=outcomes, ROW(outcomes)-ROW($A$2)+1), ROW(548:548)))</f>
        <v>245</v>
      </c>
    </row>
    <row r="550" spans="1:2" x14ac:dyDescent="0.35">
      <c r="A550" t="s">
        <v>20</v>
      </c>
      <c r="B550" s="15">
        <f t="array" ref="B550">INDEX(backers_count, SMALL(IF("successful"=outcomes, ROW(outcomes)-ROW($A$2)+1), ROW(549:549)))</f>
        <v>1573</v>
      </c>
    </row>
    <row r="551" spans="1:2" x14ac:dyDescent="0.35">
      <c r="A551" t="s">
        <v>20</v>
      </c>
      <c r="B551" s="15">
        <f t="array" ref="B551">INDEX(backers_count, SMALL(IF("successful"=outcomes, ROW(outcomes)-ROW($A$2)+1), ROW(550:550)))</f>
        <v>114</v>
      </c>
    </row>
    <row r="552" spans="1:2" x14ac:dyDescent="0.35">
      <c r="A552" t="s">
        <v>20</v>
      </c>
      <c r="B552" s="15">
        <f t="array" ref="B552">INDEX(backers_count, SMALL(IF("successful"=outcomes, ROW(outcomes)-ROW($A$2)+1), ROW(551:551)))</f>
        <v>93</v>
      </c>
    </row>
    <row r="553" spans="1:2" x14ac:dyDescent="0.35">
      <c r="A553" t="s">
        <v>20</v>
      </c>
      <c r="B553" s="15">
        <f t="array" ref="B553">INDEX(backers_count, SMALL(IF("successful"=outcomes, ROW(outcomes)-ROW($A$2)+1), ROW(552:552)))</f>
        <v>1681</v>
      </c>
    </row>
    <row r="554" spans="1:2" x14ac:dyDescent="0.35">
      <c r="A554" t="s">
        <v>20</v>
      </c>
      <c r="B554" s="15">
        <f t="array" ref="B554">INDEX(backers_count, SMALL(IF("successful"=outcomes, ROW(outcomes)-ROW($A$2)+1), ROW(553:553)))</f>
        <v>32</v>
      </c>
    </row>
    <row r="555" spans="1:2" x14ac:dyDescent="0.35">
      <c r="A555" t="s">
        <v>20</v>
      </c>
      <c r="B555" s="15">
        <f t="array" ref="B555">INDEX(backers_count, SMALL(IF("successful"=outcomes, ROW(outcomes)-ROW($A$2)+1), ROW(554:554)))</f>
        <v>135</v>
      </c>
    </row>
    <row r="556" spans="1:2" x14ac:dyDescent="0.35">
      <c r="A556" t="s">
        <v>20</v>
      </c>
      <c r="B556" s="15">
        <f t="array" ref="B556">INDEX(backers_count, SMALL(IF("successful"=outcomes, ROW(outcomes)-ROW($A$2)+1), ROW(555:555)))</f>
        <v>140</v>
      </c>
    </row>
    <row r="557" spans="1:2" x14ac:dyDescent="0.35">
      <c r="A557" t="s">
        <v>20</v>
      </c>
      <c r="B557" s="15">
        <f t="array" ref="B557">INDEX(backers_count, SMALL(IF("successful"=outcomes, ROW(outcomes)-ROW($A$2)+1), ROW(556:556)))</f>
        <v>92</v>
      </c>
    </row>
    <row r="558" spans="1:2" x14ac:dyDescent="0.35">
      <c r="A558" t="s">
        <v>20</v>
      </c>
      <c r="B558" s="15">
        <f t="array" ref="B558">INDEX(backers_count, SMALL(IF("successful"=outcomes, ROW(outcomes)-ROW($A$2)+1), ROW(557:557)))</f>
        <v>1015</v>
      </c>
    </row>
    <row r="559" spans="1:2" x14ac:dyDescent="0.35">
      <c r="A559" t="s">
        <v>20</v>
      </c>
      <c r="B559" s="15">
        <f t="array" ref="B559">INDEX(backers_count, SMALL(IF("successful"=outcomes, ROW(outcomes)-ROW($A$2)+1), ROW(558:558)))</f>
        <v>323</v>
      </c>
    </row>
    <row r="560" spans="1:2" x14ac:dyDescent="0.35">
      <c r="A560" t="s">
        <v>20</v>
      </c>
      <c r="B560" s="15">
        <f t="array" ref="B560">INDEX(backers_count, SMALL(IF("successful"=outcomes, ROW(outcomes)-ROW($A$2)+1), ROW(559:559)))</f>
        <v>2326</v>
      </c>
    </row>
    <row r="561" spans="1:2" x14ac:dyDescent="0.35">
      <c r="A561" t="s">
        <v>20</v>
      </c>
      <c r="B561" s="15">
        <f t="array" ref="B561">INDEX(backers_count, SMALL(IF("successful"=outcomes, ROW(outcomes)-ROW($A$2)+1), ROW(560:560)))</f>
        <v>381</v>
      </c>
    </row>
    <row r="562" spans="1:2" x14ac:dyDescent="0.35">
      <c r="A562" t="s">
        <v>20</v>
      </c>
      <c r="B562" s="15">
        <f t="array" ref="B562">INDEX(backers_count, SMALL(IF("successful"=outcomes, ROW(outcomes)-ROW($A$2)+1), ROW(561:561)))</f>
        <v>480</v>
      </c>
    </row>
    <row r="563" spans="1:2" x14ac:dyDescent="0.35">
      <c r="A563" t="s">
        <v>20</v>
      </c>
      <c r="B563" s="15">
        <f t="array" ref="B563">INDEX(backers_count, SMALL(IF("successful"=outcomes, ROW(outcomes)-ROW($A$2)+1), ROW(562:562)))</f>
        <v>226</v>
      </c>
    </row>
    <row r="564" spans="1:2" x14ac:dyDescent="0.35">
      <c r="A564" t="s">
        <v>20</v>
      </c>
      <c r="B564" s="15">
        <f t="array" ref="B564">INDEX(backers_count, SMALL(IF("successful"=outcomes, ROW(outcomes)-ROW($A$2)+1), ROW(563:563)))</f>
        <v>241</v>
      </c>
    </row>
    <row r="565" spans="1:2" x14ac:dyDescent="0.35">
      <c r="A565" t="s">
        <v>20</v>
      </c>
      <c r="B565" s="15">
        <f t="array" ref="B565">INDEX(backers_count, SMALL(IF("successful"=outcomes, ROW(outcomes)-ROW($A$2)+1), ROW(564:564)))</f>
        <v>132</v>
      </c>
    </row>
    <row r="566" spans="1:2" x14ac:dyDescent="0.35">
      <c r="A566" t="s">
        <v>20</v>
      </c>
      <c r="B566" s="15">
        <f t="array" ref="B566">INDEX(backers_count, SMALL(IF("successful"=outcomes, ROW(outcomes)-ROW($A$2)+1), ROW(565:565)))</f>
        <v>2043</v>
      </c>
    </row>
    <row r="567" spans="1:2" x14ac:dyDescent="0.35">
      <c r="B567" s="15"/>
    </row>
    <row r="568" spans="1:2" x14ac:dyDescent="0.35">
      <c r="B568" s="15"/>
    </row>
    <row r="569" spans="1:2" x14ac:dyDescent="0.35">
      <c r="B569" s="15"/>
    </row>
    <row r="570" spans="1:2" x14ac:dyDescent="0.35">
      <c r="B570" s="15"/>
    </row>
    <row r="571" spans="1:2" x14ac:dyDescent="0.35">
      <c r="B571" s="15"/>
    </row>
    <row r="572" spans="1:2" x14ac:dyDescent="0.35">
      <c r="B572" s="15"/>
    </row>
    <row r="573" spans="1:2" x14ac:dyDescent="0.35">
      <c r="B573" s="15"/>
    </row>
    <row r="574" spans="1:2" x14ac:dyDescent="0.35">
      <c r="B574" s="15"/>
    </row>
    <row r="575" spans="1:2" x14ac:dyDescent="0.35">
      <c r="B575" s="15"/>
    </row>
    <row r="576" spans="1:2" x14ac:dyDescent="0.35">
      <c r="B576" s="15"/>
    </row>
    <row r="577" spans="2:2" x14ac:dyDescent="0.35">
      <c r="B577" s="15"/>
    </row>
    <row r="578" spans="2:2" x14ac:dyDescent="0.35">
      <c r="B578" s="15"/>
    </row>
    <row r="579" spans="2:2" x14ac:dyDescent="0.35">
      <c r="B579" s="15"/>
    </row>
    <row r="580" spans="2:2" x14ac:dyDescent="0.35">
      <c r="B580" s="15"/>
    </row>
    <row r="581" spans="2:2" x14ac:dyDescent="0.35">
      <c r="B581" s="15"/>
    </row>
    <row r="582" spans="2:2" x14ac:dyDescent="0.35">
      <c r="B582" s="15"/>
    </row>
    <row r="583" spans="2:2" x14ac:dyDescent="0.35">
      <c r="B583" s="15"/>
    </row>
    <row r="584" spans="2:2" x14ac:dyDescent="0.35">
      <c r="B584" s="15"/>
    </row>
    <row r="585" spans="2:2" x14ac:dyDescent="0.35">
      <c r="B585" s="15"/>
    </row>
    <row r="586" spans="2:2" x14ac:dyDescent="0.35">
      <c r="B586" s="15"/>
    </row>
    <row r="587" spans="2:2" x14ac:dyDescent="0.35">
      <c r="B587" s="15"/>
    </row>
    <row r="588" spans="2:2" x14ac:dyDescent="0.35">
      <c r="B588" s="15"/>
    </row>
    <row r="589" spans="2:2" x14ac:dyDescent="0.35">
      <c r="B589" s="15"/>
    </row>
    <row r="590" spans="2:2" x14ac:dyDescent="0.35">
      <c r="B590" s="15"/>
    </row>
    <row r="591" spans="2:2" x14ac:dyDescent="0.35">
      <c r="B591" s="15"/>
    </row>
    <row r="592" spans="2:2" x14ac:dyDescent="0.35">
      <c r="B592" s="15"/>
    </row>
    <row r="593" spans="2:2" x14ac:dyDescent="0.35">
      <c r="B593" s="15"/>
    </row>
    <row r="594" spans="2:2" x14ac:dyDescent="0.35">
      <c r="B594" s="15"/>
    </row>
    <row r="595" spans="2:2" x14ac:dyDescent="0.35">
      <c r="B595" s="15"/>
    </row>
    <row r="596" spans="2:2" x14ac:dyDescent="0.35">
      <c r="B596" s="15"/>
    </row>
    <row r="597" spans="2:2" x14ac:dyDescent="0.35">
      <c r="B597" s="15"/>
    </row>
    <row r="598" spans="2:2" x14ac:dyDescent="0.35">
      <c r="B598" s="15"/>
    </row>
    <row r="599" spans="2:2" x14ac:dyDescent="0.35">
      <c r="B599" s="15"/>
    </row>
    <row r="600" spans="2:2" x14ac:dyDescent="0.35">
      <c r="B600" s="15"/>
    </row>
    <row r="601" spans="2:2" x14ac:dyDescent="0.35">
      <c r="B601" s="15"/>
    </row>
    <row r="602" spans="2:2" x14ac:dyDescent="0.35">
      <c r="B602" s="15"/>
    </row>
    <row r="603" spans="2:2" x14ac:dyDescent="0.35">
      <c r="B603" s="15"/>
    </row>
    <row r="604" spans="2:2" x14ac:dyDescent="0.35">
      <c r="B604" s="15"/>
    </row>
    <row r="605" spans="2:2" x14ac:dyDescent="0.35">
      <c r="B605" s="15"/>
    </row>
    <row r="606" spans="2:2" x14ac:dyDescent="0.35">
      <c r="B606" s="15"/>
    </row>
    <row r="607" spans="2:2" x14ac:dyDescent="0.35">
      <c r="B607" s="15"/>
    </row>
    <row r="608" spans="2:2" x14ac:dyDescent="0.35">
      <c r="B608" s="15"/>
    </row>
    <row r="609" spans="2:2" x14ac:dyDescent="0.35">
      <c r="B609" s="15"/>
    </row>
    <row r="610" spans="2:2" x14ac:dyDescent="0.35">
      <c r="B610" s="15"/>
    </row>
    <row r="611" spans="2:2" x14ac:dyDescent="0.35">
      <c r="B611" s="15"/>
    </row>
    <row r="612" spans="2:2" x14ac:dyDescent="0.35">
      <c r="B612" s="15"/>
    </row>
    <row r="613" spans="2:2" x14ac:dyDescent="0.35">
      <c r="B613" s="15"/>
    </row>
    <row r="614" spans="2:2" x14ac:dyDescent="0.35">
      <c r="B614" s="15"/>
    </row>
    <row r="615" spans="2:2" x14ac:dyDescent="0.35">
      <c r="B615" s="15"/>
    </row>
    <row r="616" spans="2:2" x14ac:dyDescent="0.35">
      <c r="B616" s="15"/>
    </row>
    <row r="617" spans="2:2" x14ac:dyDescent="0.35">
      <c r="B617" s="15"/>
    </row>
    <row r="618" spans="2:2" x14ac:dyDescent="0.35">
      <c r="B618" s="15"/>
    </row>
    <row r="619" spans="2:2" x14ac:dyDescent="0.35">
      <c r="B619" s="15"/>
    </row>
    <row r="620" spans="2:2" x14ac:dyDescent="0.35">
      <c r="B620" s="15"/>
    </row>
    <row r="621" spans="2:2" x14ac:dyDescent="0.35">
      <c r="B621" s="15"/>
    </row>
    <row r="622" spans="2:2" x14ac:dyDescent="0.35">
      <c r="B622" s="15"/>
    </row>
    <row r="623" spans="2:2" x14ac:dyDescent="0.35">
      <c r="B623" s="15"/>
    </row>
    <row r="624" spans="2:2" x14ac:dyDescent="0.35">
      <c r="B624" s="15"/>
    </row>
    <row r="625" spans="2:2" x14ac:dyDescent="0.35">
      <c r="B625" s="15"/>
    </row>
    <row r="626" spans="2:2" x14ac:dyDescent="0.35">
      <c r="B626" s="15"/>
    </row>
    <row r="627" spans="2:2" x14ac:dyDescent="0.35">
      <c r="B627" s="15"/>
    </row>
    <row r="628" spans="2:2" x14ac:dyDescent="0.35">
      <c r="B628" s="15"/>
    </row>
    <row r="629" spans="2:2" x14ac:dyDescent="0.35">
      <c r="B629" s="15"/>
    </row>
    <row r="630" spans="2:2" x14ac:dyDescent="0.35">
      <c r="B630" s="15"/>
    </row>
    <row r="631" spans="2:2" x14ac:dyDescent="0.35">
      <c r="B631" s="15"/>
    </row>
    <row r="632" spans="2:2" x14ac:dyDescent="0.35">
      <c r="B632" s="15"/>
    </row>
    <row r="633" spans="2:2" x14ac:dyDescent="0.35">
      <c r="B633" s="15"/>
    </row>
    <row r="634" spans="2:2" x14ac:dyDescent="0.35">
      <c r="B634" s="15"/>
    </row>
    <row r="635" spans="2:2" x14ac:dyDescent="0.35">
      <c r="B635" s="15"/>
    </row>
    <row r="636" spans="2:2" x14ac:dyDescent="0.35">
      <c r="B636" s="15"/>
    </row>
    <row r="637" spans="2:2" x14ac:dyDescent="0.35">
      <c r="B637" s="15"/>
    </row>
    <row r="638" spans="2:2" x14ac:dyDescent="0.35">
      <c r="B638" s="15"/>
    </row>
    <row r="639" spans="2:2" x14ac:dyDescent="0.35">
      <c r="B639" s="15"/>
    </row>
    <row r="640" spans="2:2" x14ac:dyDescent="0.35">
      <c r="B640" s="15"/>
    </row>
    <row r="641" spans="2:2" x14ac:dyDescent="0.35">
      <c r="B641" s="15"/>
    </row>
    <row r="642" spans="2:2" x14ac:dyDescent="0.35">
      <c r="B642" s="15"/>
    </row>
    <row r="643" spans="2:2" x14ac:dyDescent="0.35">
      <c r="B643" s="15"/>
    </row>
    <row r="644" spans="2:2" x14ac:dyDescent="0.35">
      <c r="B644" s="15"/>
    </row>
    <row r="645" spans="2:2" x14ac:dyDescent="0.35">
      <c r="B645" s="15"/>
    </row>
    <row r="646" spans="2:2" x14ac:dyDescent="0.35">
      <c r="B646" s="15"/>
    </row>
  </sheetData>
  <conditionalFormatting sqref="D2:D365">
    <cfRule type="expression" dxfId="7" priority="5">
      <formula>IF(D2="live",1,0)</formula>
    </cfRule>
    <cfRule type="expression" dxfId="6" priority="6">
      <formula>IF(D2="canceled",1,0)</formula>
    </cfRule>
    <cfRule type="expression" dxfId="5" priority="7">
      <formula>IF(D2="successful",1,0)</formula>
    </cfRule>
    <cfRule type="expression" dxfId="4" priority="8">
      <formula>IF(D2="failed",1,0)</formula>
    </cfRule>
  </conditionalFormatting>
  <conditionalFormatting sqref="A2:A566">
    <cfRule type="expression" dxfId="3" priority="1">
      <formula>IF(A2="live",1,0)</formula>
    </cfRule>
    <cfRule type="expression" dxfId="2" priority="2">
      <formula>IF(A2="canceled",1,0)</formula>
    </cfRule>
    <cfRule type="expression" dxfId="1" priority="3">
      <formula>IF(A2="successful",1,0)</formula>
    </cfRule>
    <cfRule type="expression" dxfId="0" priority="4">
      <formula>IF(A2="failed",1,0)</formula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workbookViewId="0">
      <pane ySplit="1" topLeftCell="A399" activePane="bottomLeft" state="frozen"/>
      <selection pane="bottomLeft" activeCell="G437" sqref="G437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6" max="6" width="13.75" customWidth="1"/>
    <col min="8" max="8" width="13" bestFit="1" customWidth="1"/>
    <col min="9" max="9" width="15.83203125" bestFit="1" customWidth="1"/>
    <col min="12" max="12" width="11.1640625" bestFit="1" customWidth="1"/>
    <col min="13" max="13" width="21.75" bestFit="1" customWidth="1"/>
    <col min="14" max="14" width="11.1640625" bestFit="1" customWidth="1"/>
    <col min="15" max="15" width="20.33203125" bestFit="1" customWidth="1"/>
    <col min="18" max="18" width="28" bestFit="1" customWidth="1"/>
    <col min="19" max="19" width="14.25" bestFit="1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18</v>
      </c>
      <c r="B2" s="4" t="s">
        <v>72</v>
      </c>
      <c r="C2" s="3" t="s">
        <v>73</v>
      </c>
      <c r="D2">
        <v>9100</v>
      </c>
      <c r="E2">
        <v>6089</v>
      </c>
      <c r="F2">
        <f>ROUND(100*E2/D2,0)</f>
        <v>67</v>
      </c>
      <c r="G2" t="s">
        <v>74</v>
      </c>
      <c r="H2">
        <v>135</v>
      </c>
      <c r="I2">
        <f>ROUND(IF(H2&gt;0,E2/H2,0),2)</f>
        <v>45.1</v>
      </c>
      <c r="J2" t="s">
        <v>21</v>
      </c>
      <c r="K2" t="s">
        <v>22</v>
      </c>
      <c r="L2">
        <v>1536382800</v>
      </c>
      <c r="M2" s="8">
        <f>(((L2/60)/60)/24)+DATE(1970,1,1)</f>
        <v>43351.208333333328</v>
      </c>
      <c r="N2">
        <v>1537074000</v>
      </c>
      <c r="O2" s="8">
        <f>(((N2/60)/60)/24)+DATE(1970,1,1)</f>
        <v>43359.208333333328</v>
      </c>
      <c r="P2" t="b">
        <v>0</v>
      </c>
      <c r="Q2" t="b">
        <v>0</v>
      </c>
      <c r="R2" t="s">
        <v>33</v>
      </c>
      <c r="S2" t="str">
        <f>LEFT(R2,FIND("/",R2)-1)</f>
        <v>theater</v>
      </c>
      <c r="T2" t="str">
        <f>RIGHT(R2,LEN(R2)-LEN(S2)-1)</f>
        <v>plays</v>
      </c>
    </row>
    <row r="3" spans="1:20" x14ac:dyDescent="0.35">
      <c r="A3">
        <v>26</v>
      </c>
      <c r="B3" s="4" t="s">
        <v>90</v>
      </c>
      <c r="C3" s="3" t="s">
        <v>91</v>
      </c>
      <c r="D3">
        <v>107500</v>
      </c>
      <c r="E3">
        <v>51814</v>
      </c>
      <c r="F3">
        <f>ROUND(100*E3/D3,0)</f>
        <v>48</v>
      </c>
      <c r="G3" t="s">
        <v>74</v>
      </c>
      <c r="H3">
        <v>1480</v>
      </c>
      <c r="I3">
        <f>ROUND(IF(H3&gt;0,E3/H3,0),2)</f>
        <v>35.01</v>
      </c>
      <c r="J3" t="s">
        <v>21</v>
      </c>
      <c r="K3" t="s">
        <v>22</v>
      </c>
      <c r="L3">
        <v>1533013200</v>
      </c>
      <c r="M3" s="8">
        <f>(((L3/60)/60)/24)+DATE(1970,1,1)</f>
        <v>43312.208333333328</v>
      </c>
      <c r="N3">
        <v>1535346000</v>
      </c>
      <c r="O3" s="8">
        <f>(((N3/60)/60)/24)+DATE(1970,1,1)</f>
        <v>43339.208333333328</v>
      </c>
      <c r="P3" t="b">
        <v>0</v>
      </c>
      <c r="Q3" t="b">
        <v>0</v>
      </c>
      <c r="R3" t="s">
        <v>33</v>
      </c>
      <c r="S3" t="str">
        <f>LEFT(R3,FIND("/",R3)-1)</f>
        <v>theater</v>
      </c>
      <c r="T3" t="str">
        <f>RIGHT(R3,LEN(R3)-LEN(S3)-1)</f>
        <v>plays</v>
      </c>
    </row>
    <row r="4" spans="1:20" x14ac:dyDescent="0.35">
      <c r="A4">
        <v>69</v>
      </c>
      <c r="B4" s="4" t="s">
        <v>186</v>
      </c>
      <c r="C4" s="3" t="s">
        <v>187</v>
      </c>
      <c r="D4">
        <v>7900</v>
      </c>
      <c r="E4">
        <v>1901</v>
      </c>
      <c r="F4">
        <f>ROUND(100*E4/D4,0)</f>
        <v>24</v>
      </c>
      <c r="G4" t="s">
        <v>74</v>
      </c>
      <c r="H4">
        <v>17</v>
      </c>
      <c r="I4">
        <f>ROUND(IF(H4&gt;0,E4/H4,0),2)</f>
        <v>111.82</v>
      </c>
      <c r="J4" t="s">
        <v>21</v>
      </c>
      <c r="K4" t="s">
        <v>22</v>
      </c>
      <c r="L4">
        <v>1292738400</v>
      </c>
      <c r="M4" s="8">
        <f>(((L4/60)/60)/24)+DATE(1970,1,1)</f>
        <v>40531.25</v>
      </c>
      <c r="N4">
        <v>1295676000</v>
      </c>
      <c r="O4" s="8">
        <f>(((N4/60)/60)/24)+DATE(1970,1,1)</f>
        <v>40565.25</v>
      </c>
      <c r="P4" t="b">
        <v>0</v>
      </c>
      <c r="Q4" t="b">
        <v>0</v>
      </c>
      <c r="R4" t="s">
        <v>33</v>
      </c>
      <c r="S4" t="str">
        <f>LEFT(R4,FIND("/",R4)-1)</f>
        <v>theater</v>
      </c>
      <c r="T4" t="str">
        <f>RIGHT(R4,LEN(R4)-LEN(S4)-1)</f>
        <v>plays</v>
      </c>
    </row>
    <row r="5" spans="1:20" x14ac:dyDescent="0.35">
      <c r="A5">
        <v>93</v>
      </c>
      <c r="B5" s="4" t="s">
        <v>235</v>
      </c>
      <c r="C5" s="3" t="s">
        <v>236</v>
      </c>
      <c r="D5">
        <v>108800</v>
      </c>
      <c r="E5">
        <v>65877</v>
      </c>
      <c r="F5">
        <f>ROUND(100*E5/D5,0)</f>
        <v>61</v>
      </c>
      <c r="G5" t="s">
        <v>74</v>
      </c>
      <c r="H5">
        <v>610</v>
      </c>
      <c r="I5">
        <f>ROUND(IF(H5&gt;0,E5/H5,0),2)</f>
        <v>108</v>
      </c>
      <c r="J5" t="s">
        <v>21</v>
      </c>
      <c r="K5" t="s">
        <v>22</v>
      </c>
      <c r="L5">
        <v>1350709200</v>
      </c>
      <c r="M5" s="8">
        <f>(((L5/60)/60)/24)+DATE(1970,1,1)</f>
        <v>41202.208333333336</v>
      </c>
      <c r="N5">
        <v>1351054800</v>
      </c>
      <c r="O5" s="8">
        <f>(((N5/60)/60)/24)+DATE(1970,1,1)</f>
        <v>41206.208333333336</v>
      </c>
      <c r="P5" t="b">
        <v>0</v>
      </c>
      <c r="Q5" t="b">
        <v>1</v>
      </c>
      <c r="R5" t="s">
        <v>33</v>
      </c>
      <c r="S5" t="str">
        <f>LEFT(R5,FIND("/",R5)-1)</f>
        <v>theater</v>
      </c>
      <c r="T5" t="str">
        <f>RIGHT(R5,LEN(R5)-LEN(S5)-1)</f>
        <v>plays</v>
      </c>
    </row>
    <row r="6" spans="1:20" x14ac:dyDescent="0.35">
      <c r="A6">
        <v>128</v>
      </c>
      <c r="B6" s="4" t="s">
        <v>307</v>
      </c>
      <c r="C6" s="3" t="s">
        <v>308</v>
      </c>
      <c r="D6">
        <v>70600</v>
      </c>
      <c r="E6">
        <v>42596</v>
      </c>
      <c r="F6">
        <f>ROUND(100*E6/D6,0)</f>
        <v>60</v>
      </c>
      <c r="G6" t="s">
        <v>74</v>
      </c>
      <c r="H6">
        <v>532</v>
      </c>
      <c r="I6">
        <f>ROUND(IF(H6&gt;0,E6/H6,0),2)</f>
        <v>80.069999999999993</v>
      </c>
      <c r="J6" t="s">
        <v>21</v>
      </c>
      <c r="K6" t="s">
        <v>22</v>
      </c>
      <c r="L6">
        <v>1282885200</v>
      </c>
      <c r="M6" s="8">
        <f>(((L6/60)/60)/24)+DATE(1970,1,1)</f>
        <v>40417.208333333336</v>
      </c>
      <c r="N6">
        <v>1284008400</v>
      </c>
      <c r="O6" s="8">
        <f>(((N6/60)/60)/24)+DATE(1970,1,1)</f>
        <v>40430.208333333336</v>
      </c>
      <c r="P6" t="b">
        <v>0</v>
      </c>
      <c r="Q6" t="b">
        <v>0</v>
      </c>
      <c r="R6" t="s">
        <v>23</v>
      </c>
      <c r="S6" t="str">
        <f>LEFT(R6,FIND("/",R6)-1)</f>
        <v>music</v>
      </c>
      <c r="T6" t="str">
        <f>RIGHT(R6,LEN(R6)-LEN(S6)-1)</f>
        <v>rock</v>
      </c>
    </row>
    <row r="7" spans="1:20" x14ac:dyDescent="0.35">
      <c r="A7">
        <v>129</v>
      </c>
      <c r="B7" s="4" t="s">
        <v>309</v>
      </c>
      <c r="C7" s="3" t="s">
        <v>310</v>
      </c>
      <c r="D7">
        <v>148500</v>
      </c>
      <c r="E7">
        <v>4756</v>
      </c>
      <c r="F7">
        <f>ROUND(100*E7/D7,0)</f>
        <v>3</v>
      </c>
      <c r="G7" t="s">
        <v>74</v>
      </c>
      <c r="H7">
        <v>55</v>
      </c>
      <c r="I7">
        <f>ROUND(IF(H7&gt;0,E7/H7,0),2)</f>
        <v>86.47</v>
      </c>
      <c r="J7" t="s">
        <v>26</v>
      </c>
      <c r="K7" t="s">
        <v>27</v>
      </c>
      <c r="L7">
        <v>1422943200</v>
      </c>
      <c r="M7" s="8">
        <f>(((L7/60)/60)/24)+DATE(1970,1,1)</f>
        <v>42038.25</v>
      </c>
      <c r="N7">
        <v>1425103200</v>
      </c>
      <c r="O7" s="8">
        <f>(((N7/60)/60)/24)+DATE(1970,1,1)</f>
        <v>42063.25</v>
      </c>
      <c r="P7" t="b">
        <v>0</v>
      </c>
      <c r="Q7" t="b">
        <v>0</v>
      </c>
      <c r="R7" t="s">
        <v>17</v>
      </c>
      <c r="S7" t="str">
        <f>LEFT(R7,FIND("/",R7)-1)</f>
        <v>food</v>
      </c>
      <c r="T7" t="str">
        <f>RIGHT(R7,LEN(R7)-LEN(S7)-1)</f>
        <v>food trucks</v>
      </c>
    </row>
    <row r="8" spans="1:20" x14ac:dyDescent="0.35">
      <c r="A8">
        <v>136</v>
      </c>
      <c r="B8" s="4" t="s">
        <v>324</v>
      </c>
      <c r="C8" s="3" t="s">
        <v>325</v>
      </c>
      <c r="D8">
        <v>82800</v>
      </c>
      <c r="E8">
        <v>2721</v>
      </c>
      <c r="F8">
        <f>ROUND(100*E8/D8,0)</f>
        <v>3</v>
      </c>
      <c r="G8" t="s">
        <v>74</v>
      </c>
      <c r="H8">
        <v>58</v>
      </c>
      <c r="I8">
        <f>ROUND(IF(H8&gt;0,E8/H8,0),2)</f>
        <v>46.91</v>
      </c>
      <c r="J8" t="s">
        <v>21</v>
      </c>
      <c r="K8" t="s">
        <v>22</v>
      </c>
      <c r="L8">
        <v>1402117200</v>
      </c>
      <c r="M8" s="8">
        <f>(((L8/60)/60)/24)+DATE(1970,1,1)</f>
        <v>41797.208333333336</v>
      </c>
      <c r="N8">
        <v>1403154000</v>
      </c>
      <c r="O8" s="8">
        <f>(((N8/60)/60)/24)+DATE(1970,1,1)</f>
        <v>41809.208333333336</v>
      </c>
      <c r="P8" t="b">
        <v>0</v>
      </c>
      <c r="Q8" t="b">
        <v>1</v>
      </c>
      <c r="R8" t="s">
        <v>53</v>
      </c>
      <c r="S8" t="str">
        <f>LEFT(R8,FIND("/",R8)-1)</f>
        <v>film &amp; video</v>
      </c>
      <c r="T8" t="str">
        <f>RIGHT(R8,LEN(R8)-LEN(S8)-1)</f>
        <v>drama</v>
      </c>
    </row>
    <row r="9" spans="1:20" ht="31" x14ac:dyDescent="0.35">
      <c r="A9">
        <v>146</v>
      </c>
      <c r="B9" s="4" t="s">
        <v>344</v>
      </c>
      <c r="C9" s="3" t="s">
        <v>345</v>
      </c>
      <c r="D9">
        <v>8800</v>
      </c>
      <c r="E9">
        <v>1518</v>
      </c>
      <c r="F9">
        <f>ROUND(100*E9/D9,0)</f>
        <v>17</v>
      </c>
      <c r="G9" t="s">
        <v>74</v>
      </c>
      <c r="H9">
        <v>51</v>
      </c>
      <c r="I9">
        <f>ROUND(IF(H9&gt;0,E9/H9,0),2)</f>
        <v>29.76</v>
      </c>
      <c r="J9" t="s">
        <v>21</v>
      </c>
      <c r="K9" t="s">
        <v>22</v>
      </c>
      <c r="L9">
        <v>1320732000</v>
      </c>
      <c r="M9" s="8">
        <f>(((L9/60)/60)/24)+DATE(1970,1,1)</f>
        <v>40855.25</v>
      </c>
      <c r="N9">
        <v>1322460000</v>
      </c>
      <c r="O9" s="8">
        <f>(((N9/60)/60)/24)+DATE(1970,1,1)</f>
        <v>40875.25</v>
      </c>
      <c r="P9" t="b">
        <v>0</v>
      </c>
      <c r="Q9" t="b">
        <v>0</v>
      </c>
      <c r="R9" t="s">
        <v>33</v>
      </c>
      <c r="S9" t="str">
        <f>LEFT(R9,FIND("/",R9)-1)</f>
        <v>theater</v>
      </c>
      <c r="T9" t="str">
        <f>RIGHT(R9,LEN(R9)-LEN(S9)-1)</f>
        <v>plays</v>
      </c>
    </row>
    <row r="10" spans="1:20" x14ac:dyDescent="0.35">
      <c r="A10">
        <v>156</v>
      </c>
      <c r="B10" s="4" t="s">
        <v>364</v>
      </c>
      <c r="C10" s="3" t="s">
        <v>365</v>
      </c>
      <c r="D10">
        <v>36400</v>
      </c>
      <c r="E10">
        <v>26914</v>
      </c>
      <c r="F10">
        <f>ROUND(100*E10/D10,0)</f>
        <v>74</v>
      </c>
      <c r="G10" t="s">
        <v>74</v>
      </c>
      <c r="H10">
        <v>379</v>
      </c>
      <c r="I10">
        <f>ROUND(IF(H10&gt;0,E10/H10,0),2)</f>
        <v>71.010000000000005</v>
      </c>
      <c r="J10" t="s">
        <v>26</v>
      </c>
      <c r="K10" t="s">
        <v>27</v>
      </c>
      <c r="L10">
        <v>1570251600</v>
      </c>
      <c r="M10" s="8">
        <f>(((L10/60)/60)/24)+DATE(1970,1,1)</f>
        <v>43743.208333333328</v>
      </c>
      <c r="N10">
        <v>1572325200</v>
      </c>
      <c r="O10" s="8">
        <f>(((N10/60)/60)/24)+DATE(1970,1,1)</f>
        <v>43767.208333333328</v>
      </c>
      <c r="P10" t="b">
        <v>0</v>
      </c>
      <c r="Q10" t="b">
        <v>0</v>
      </c>
      <c r="R10" t="s">
        <v>23</v>
      </c>
      <c r="S10" t="str">
        <f>LEFT(R10,FIND("/",R10)-1)</f>
        <v>music</v>
      </c>
      <c r="T10" t="str">
        <f>RIGHT(R10,LEN(R10)-LEN(S10)-1)</f>
        <v>rock</v>
      </c>
    </row>
    <row r="11" spans="1:20" x14ac:dyDescent="0.35">
      <c r="A11">
        <v>189</v>
      </c>
      <c r="B11" s="4" t="s">
        <v>430</v>
      </c>
      <c r="C11" s="3" t="s">
        <v>431</v>
      </c>
      <c r="D11">
        <v>191300</v>
      </c>
      <c r="E11">
        <v>45004</v>
      </c>
      <c r="F11">
        <f>ROUND(100*E11/D11,0)</f>
        <v>24</v>
      </c>
      <c r="G11" t="s">
        <v>74</v>
      </c>
      <c r="H11">
        <v>441</v>
      </c>
      <c r="I11">
        <f>ROUND(IF(H11&gt;0,E11/H11,0),2)</f>
        <v>102.05</v>
      </c>
      <c r="J11" t="s">
        <v>21</v>
      </c>
      <c r="K11" t="s">
        <v>22</v>
      </c>
      <c r="L11">
        <v>1457071200</v>
      </c>
      <c r="M11" s="8">
        <f>(((L11/60)/60)/24)+DATE(1970,1,1)</f>
        <v>42433.25</v>
      </c>
      <c r="N11">
        <v>1457071200</v>
      </c>
      <c r="O11" s="8">
        <f>(((N11/60)/60)/24)+DATE(1970,1,1)</f>
        <v>42433.25</v>
      </c>
      <c r="P11" t="b">
        <v>0</v>
      </c>
      <c r="Q11" t="b">
        <v>0</v>
      </c>
      <c r="R11" t="s">
        <v>33</v>
      </c>
      <c r="S11" t="str">
        <f>LEFT(R11,FIND("/",R11)-1)</f>
        <v>theater</v>
      </c>
      <c r="T11" t="str">
        <f>RIGHT(R11,LEN(R11)-LEN(S11)-1)</f>
        <v>plays</v>
      </c>
    </row>
    <row r="12" spans="1:20" x14ac:dyDescent="0.35">
      <c r="A12">
        <v>202</v>
      </c>
      <c r="B12" s="4" t="s">
        <v>456</v>
      </c>
      <c r="C12" s="3" t="s">
        <v>457</v>
      </c>
      <c r="D12">
        <v>8300</v>
      </c>
      <c r="E12">
        <v>6543</v>
      </c>
      <c r="F12">
        <f>ROUND(100*E12/D12,0)</f>
        <v>79</v>
      </c>
      <c r="G12" t="s">
        <v>74</v>
      </c>
      <c r="H12">
        <v>82</v>
      </c>
      <c r="I12">
        <f>ROUND(IF(H12&gt;0,E12/H12,0),2)</f>
        <v>79.790000000000006</v>
      </c>
      <c r="J12" t="s">
        <v>21</v>
      </c>
      <c r="K12" t="s">
        <v>22</v>
      </c>
      <c r="L12">
        <v>1317531600</v>
      </c>
      <c r="M12" s="8">
        <f>(((L12/60)/60)/24)+DATE(1970,1,1)</f>
        <v>40818.208333333336</v>
      </c>
      <c r="N12">
        <v>1317877200</v>
      </c>
      <c r="O12" s="8">
        <f>(((N12/60)/60)/24)+DATE(1970,1,1)</f>
        <v>40822.208333333336</v>
      </c>
      <c r="P12" t="b">
        <v>0</v>
      </c>
      <c r="Q12" t="b">
        <v>0</v>
      </c>
      <c r="R12" t="s">
        <v>17</v>
      </c>
      <c r="S12" t="str">
        <f>LEFT(R12,FIND("/",R12)-1)</f>
        <v>food</v>
      </c>
      <c r="T12" t="str">
        <f>RIGHT(R12,LEN(R12)-LEN(S12)-1)</f>
        <v>food trucks</v>
      </c>
    </row>
    <row r="13" spans="1:20" x14ac:dyDescent="0.35">
      <c r="A13">
        <v>206</v>
      </c>
      <c r="B13" s="4" t="s">
        <v>464</v>
      </c>
      <c r="C13" s="3" t="s">
        <v>465</v>
      </c>
      <c r="D13">
        <v>9000</v>
      </c>
      <c r="E13">
        <v>3496</v>
      </c>
      <c r="F13">
        <f>ROUND(100*E13/D13,0)</f>
        <v>39</v>
      </c>
      <c r="G13" t="s">
        <v>74</v>
      </c>
      <c r="H13">
        <v>57</v>
      </c>
      <c r="I13">
        <f>ROUND(IF(H13&gt;0,E13/H13,0),2)</f>
        <v>61.33</v>
      </c>
      <c r="J13" t="s">
        <v>21</v>
      </c>
      <c r="K13" t="s">
        <v>22</v>
      </c>
      <c r="L13">
        <v>1267250400</v>
      </c>
      <c r="M13" s="8">
        <f>(((L13/60)/60)/24)+DATE(1970,1,1)</f>
        <v>40236.25</v>
      </c>
      <c r="N13">
        <v>1268028000</v>
      </c>
      <c r="O13" s="8">
        <f>(((N13/60)/60)/24)+DATE(1970,1,1)</f>
        <v>40245.25</v>
      </c>
      <c r="P13" t="b">
        <v>0</v>
      </c>
      <c r="Q13" t="b">
        <v>0</v>
      </c>
      <c r="R13" t="s">
        <v>119</v>
      </c>
      <c r="S13" t="str">
        <f>LEFT(R13,FIND("/",R13)-1)</f>
        <v>publishing</v>
      </c>
      <c r="T13" t="str">
        <f>RIGHT(R13,LEN(R13)-LEN(S13)-1)</f>
        <v>fiction</v>
      </c>
    </row>
    <row r="14" spans="1:20" x14ac:dyDescent="0.35">
      <c r="A14">
        <v>231</v>
      </c>
      <c r="B14" s="4" t="s">
        <v>514</v>
      </c>
      <c r="C14" s="3" t="s">
        <v>515</v>
      </c>
      <c r="D14">
        <v>7200</v>
      </c>
      <c r="E14">
        <v>5523</v>
      </c>
      <c r="F14">
        <f>ROUND(100*E14/D14,0)</f>
        <v>77</v>
      </c>
      <c r="G14" t="s">
        <v>74</v>
      </c>
      <c r="H14">
        <v>67</v>
      </c>
      <c r="I14">
        <f>ROUND(IF(H14&gt;0,E14/H14,0),2)</f>
        <v>82.43</v>
      </c>
      <c r="J14" t="s">
        <v>21</v>
      </c>
      <c r="K14" t="s">
        <v>22</v>
      </c>
      <c r="L14">
        <v>1369112400</v>
      </c>
      <c r="M14" s="8">
        <f>(((L14/60)/60)/24)+DATE(1970,1,1)</f>
        <v>41415.208333333336</v>
      </c>
      <c r="N14">
        <v>1374123600</v>
      </c>
      <c r="O14" s="8">
        <f>(((N14/60)/60)/24)+DATE(1970,1,1)</f>
        <v>41473.208333333336</v>
      </c>
      <c r="P14" t="b">
        <v>0</v>
      </c>
      <c r="Q14" t="b">
        <v>0</v>
      </c>
      <c r="R14" t="s">
        <v>33</v>
      </c>
      <c r="S14" t="str">
        <f>LEFT(R14,FIND("/",R14)-1)</f>
        <v>theater</v>
      </c>
      <c r="T14" t="str">
        <f>RIGHT(R14,LEN(R14)-LEN(S14)-1)</f>
        <v>plays</v>
      </c>
    </row>
    <row r="15" spans="1:20" x14ac:dyDescent="0.35">
      <c r="A15">
        <v>270</v>
      </c>
      <c r="B15" s="4" t="s">
        <v>592</v>
      </c>
      <c r="C15" s="3" t="s">
        <v>593</v>
      </c>
      <c r="D15">
        <v>173900</v>
      </c>
      <c r="E15">
        <v>47260</v>
      </c>
      <c r="F15">
        <f>ROUND(100*E15/D15,0)</f>
        <v>27</v>
      </c>
      <c r="G15" t="s">
        <v>74</v>
      </c>
      <c r="H15">
        <v>1890</v>
      </c>
      <c r="I15">
        <f>ROUND(IF(H15&gt;0,E15/H15,0),2)</f>
        <v>25.01</v>
      </c>
      <c r="J15" t="s">
        <v>21</v>
      </c>
      <c r="K15" t="s">
        <v>22</v>
      </c>
      <c r="L15">
        <v>1291269600</v>
      </c>
      <c r="M15" s="8">
        <f>(((L15/60)/60)/24)+DATE(1970,1,1)</f>
        <v>40514.25</v>
      </c>
      <c r="N15">
        <v>1291442400</v>
      </c>
      <c r="O15" s="8">
        <f>(((N15/60)/60)/24)+DATE(1970,1,1)</f>
        <v>40516.25</v>
      </c>
      <c r="P15" t="b">
        <v>0</v>
      </c>
      <c r="Q15" t="b">
        <v>0</v>
      </c>
      <c r="R15" t="s">
        <v>89</v>
      </c>
      <c r="S15" t="str">
        <f>LEFT(R15,FIND("/",R15)-1)</f>
        <v>games</v>
      </c>
      <c r="T15" t="str">
        <f>RIGHT(R15,LEN(R15)-LEN(S15)-1)</f>
        <v>video games</v>
      </c>
    </row>
    <row r="16" spans="1:20" x14ac:dyDescent="0.35">
      <c r="A16">
        <v>286</v>
      </c>
      <c r="B16" s="4" t="s">
        <v>624</v>
      </c>
      <c r="C16" s="3" t="s">
        <v>625</v>
      </c>
      <c r="D16">
        <v>112100</v>
      </c>
      <c r="E16">
        <v>19557</v>
      </c>
      <c r="F16">
        <f>ROUND(100*E16/D16,0)</f>
        <v>17</v>
      </c>
      <c r="G16" t="s">
        <v>74</v>
      </c>
      <c r="H16">
        <v>184</v>
      </c>
      <c r="I16">
        <f>ROUND(IF(H16&gt;0,E16/H16,0),2)</f>
        <v>106.29</v>
      </c>
      <c r="J16" t="s">
        <v>21</v>
      </c>
      <c r="K16" t="s">
        <v>22</v>
      </c>
      <c r="L16">
        <v>1479880800</v>
      </c>
      <c r="M16" s="8">
        <f>(((L16/60)/60)/24)+DATE(1970,1,1)</f>
        <v>42697.25</v>
      </c>
      <c r="N16">
        <v>1480485600</v>
      </c>
      <c r="O16" s="8">
        <f>(((N16/60)/60)/24)+DATE(1970,1,1)</f>
        <v>42704.25</v>
      </c>
      <c r="P16" t="b">
        <v>0</v>
      </c>
      <c r="Q16" t="b">
        <v>0</v>
      </c>
      <c r="R16" t="s">
        <v>33</v>
      </c>
      <c r="S16" t="str">
        <f>LEFT(R16,FIND("/",R16)-1)</f>
        <v>theater</v>
      </c>
      <c r="T16" t="str">
        <f>RIGHT(R16,LEN(R16)-LEN(S16)-1)</f>
        <v>plays</v>
      </c>
    </row>
    <row r="17" spans="1:20" x14ac:dyDescent="0.35">
      <c r="A17">
        <v>293</v>
      </c>
      <c r="B17" s="4" t="s">
        <v>638</v>
      </c>
      <c r="C17" s="3" t="s">
        <v>639</v>
      </c>
      <c r="D17">
        <v>6500</v>
      </c>
      <c r="E17">
        <v>1065</v>
      </c>
      <c r="F17">
        <f>ROUND(100*E17/D17,0)</f>
        <v>16</v>
      </c>
      <c r="G17" t="s">
        <v>74</v>
      </c>
      <c r="H17">
        <v>32</v>
      </c>
      <c r="I17">
        <f>ROUND(IF(H17&gt;0,E17/H17,0),2)</f>
        <v>33.28</v>
      </c>
      <c r="J17" t="s">
        <v>107</v>
      </c>
      <c r="K17" t="s">
        <v>108</v>
      </c>
      <c r="L17">
        <v>1286254800</v>
      </c>
      <c r="M17" s="8">
        <f>(((L17/60)/60)/24)+DATE(1970,1,1)</f>
        <v>40456.208333333336</v>
      </c>
      <c r="N17">
        <v>1287032400</v>
      </c>
      <c r="O17" s="8">
        <f>(((N17/60)/60)/24)+DATE(1970,1,1)</f>
        <v>40465.208333333336</v>
      </c>
      <c r="P17" t="b">
        <v>0</v>
      </c>
      <c r="Q17" t="b">
        <v>0</v>
      </c>
      <c r="R17" t="s">
        <v>33</v>
      </c>
      <c r="S17" t="str">
        <f>LEFT(R17,FIND("/",R17)-1)</f>
        <v>theater</v>
      </c>
      <c r="T17" t="str">
        <f>RIGHT(R17,LEN(R17)-LEN(S17)-1)</f>
        <v>plays</v>
      </c>
    </row>
    <row r="18" spans="1:20" x14ac:dyDescent="0.35">
      <c r="A18">
        <v>309</v>
      </c>
      <c r="B18" s="4" t="s">
        <v>670</v>
      </c>
      <c r="C18" s="3" t="s">
        <v>671</v>
      </c>
      <c r="D18">
        <v>4100</v>
      </c>
      <c r="E18">
        <v>3087</v>
      </c>
      <c r="F18">
        <f>ROUND(100*E18/D18,0)</f>
        <v>75</v>
      </c>
      <c r="G18" t="s">
        <v>74</v>
      </c>
      <c r="H18">
        <v>75</v>
      </c>
      <c r="I18">
        <f>ROUND(IF(H18&gt;0,E18/H18,0),2)</f>
        <v>41.16</v>
      </c>
      <c r="J18" t="s">
        <v>21</v>
      </c>
      <c r="K18" t="s">
        <v>22</v>
      </c>
      <c r="L18">
        <v>1316581200</v>
      </c>
      <c r="M18" s="8">
        <f>(((L18/60)/60)/24)+DATE(1970,1,1)</f>
        <v>40807.208333333336</v>
      </c>
      <c r="N18">
        <v>1318309200</v>
      </c>
      <c r="O18" s="8">
        <f>(((N18/60)/60)/24)+DATE(1970,1,1)</f>
        <v>40827.208333333336</v>
      </c>
      <c r="P18" t="b">
        <v>0</v>
      </c>
      <c r="Q18" t="b">
        <v>1</v>
      </c>
      <c r="R18" t="s">
        <v>60</v>
      </c>
      <c r="S18" t="str">
        <f>LEFT(R18,FIND("/",R18)-1)</f>
        <v>music</v>
      </c>
      <c r="T18" t="str">
        <f>RIGHT(R18,LEN(R18)-LEN(S18)-1)</f>
        <v>indie rock</v>
      </c>
    </row>
    <row r="19" spans="1:20" x14ac:dyDescent="0.35">
      <c r="A19">
        <v>319</v>
      </c>
      <c r="B19" s="4" t="s">
        <v>690</v>
      </c>
      <c r="C19" s="3" t="s">
        <v>691</v>
      </c>
      <c r="D19">
        <v>8400</v>
      </c>
      <c r="E19">
        <v>3251</v>
      </c>
      <c r="F19">
        <f>ROUND(100*E19/D19,0)</f>
        <v>39</v>
      </c>
      <c r="G19" t="s">
        <v>74</v>
      </c>
      <c r="H19">
        <v>64</v>
      </c>
      <c r="I19">
        <f>ROUND(IF(H19&gt;0,E19/H19,0),2)</f>
        <v>50.8</v>
      </c>
      <c r="J19" t="s">
        <v>21</v>
      </c>
      <c r="K19" t="s">
        <v>22</v>
      </c>
      <c r="L19">
        <v>1281589200</v>
      </c>
      <c r="M19" s="8">
        <f>(((L19/60)/60)/24)+DATE(1970,1,1)</f>
        <v>40402.208333333336</v>
      </c>
      <c r="N19">
        <v>1283662800</v>
      </c>
      <c r="O19" s="8">
        <f>(((N19/60)/60)/24)+DATE(1970,1,1)</f>
        <v>40426.208333333336</v>
      </c>
      <c r="P19" t="b">
        <v>0</v>
      </c>
      <c r="Q19" t="b">
        <v>0</v>
      </c>
      <c r="R19" t="s">
        <v>28</v>
      </c>
      <c r="S19" t="str">
        <f>LEFT(R19,FIND("/",R19)-1)</f>
        <v>technology</v>
      </c>
      <c r="T19" t="str">
        <f>RIGHT(R19,LEN(R19)-LEN(S19)-1)</f>
        <v>web</v>
      </c>
    </row>
    <row r="20" spans="1:20" x14ac:dyDescent="0.35">
      <c r="A20">
        <v>339</v>
      </c>
      <c r="B20" s="4" t="s">
        <v>730</v>
      </c>
      <c r="C20" s="3" t="s">
        <v>731</v>
      </c>
      <c r="D20">
        <v>136300</v>
      </c>
      <c r="E20">
        <v>108974</v>
      </c>
      <c r="F20">
        <f>ROUND(100*E20/D20,0)</f>
        <v>80</v>
      </c>
      <c r="G20" t="s">
        <v>74</v>
      </c>
      <c r="H20">
        <v>1297</v>
      </c>
      <c r="I20">
        <f>ROUND(IF(H20&gt;0,E20/H20,0),2)</f>
        <v>84.02</v>
      </c>
      <c r="J20" t="s">
        <v>15</v>
      </c>
      <c r="K20" t="s">
        <v>16</v>
      </c>
      <c r="L20">
        <v>1501650000</v>
      </c>
      <c r="M20" s="8">
        <f>(((L20/60)/60)/24)+DATE(1970,1,1)</f>
        <v>42949.208333333328</v>
      </c>
      <c r="N20">
        <v>1502859600</v>
      </c>
      <c r="O20" s="8">
        <f>(((N20/60)/60)/24)+DATE(1970,1,1)</f>
        <v>42963.208333333328</v>
      </c>
      <c r="P20" t="b">
        <v>0</v>
      </c>
      <c r="Q20" t="b">
        <v>0</v>
      </c>
      <c r="R20" t="s">
        <v>33</v>
      </c>
      <c r="S20" t="str">
        <f>LEFT(R20,FIND("/",R20)-1)</f>
        <v>theater</v>
      </c>
      <c r="T20" t="str">
        <f>RIGHT(R20,LEN(R20)-LEN(S20)-1)</f>
        <v>plays</v>
      </c>
    </row>
    <row r="21" spans="1:20" x14ac:dyDescent="0.35">
      <c r="A21">
        <v>388</v>
      </c>
      <c r="B21" s="4" t="s">
        <v>828</v>
      </c>
      <c r="C21" s="3" t="s">
        <v>829</v>
      </c>
      <c r="D21">
        <v>114800</v>
      </c>
      <c r="E21">
        <v>12938</v>
      </c>
      <c r="F21">
        <f>ROUND(100*E21/D21,0)</f>
        <v>11</v>
      </c>
      <c r="G21" t="s">
        <v>74</v>
      </c>
      <c r="H21">
        <v>145</v>
      </c>
      <c r="I21">
        <f>ROUND(IF(H21&gt;0,E21/H21,0),2)</f>
        <v>89.23</v>
      </c>
      <c r="J21" t="s">
        <v>98</v>
      </c>
      <c r="K21" t="s">
        <v>99</v>
      </c>
      <c r="L21">
        <v>1325656800</v>
      </c>
      <c r="M21" s="8">
        <f>(((L21/60)/60)/24)+DATE(1970,1,1)</f>
        <v>40912.25</v>
      </c>
      <c r="N21">
        <v>1325829600</v>
      </c>
      <c r="O21" s="8">
        <f>(((N21/60)/60)/24)+DATE(1970,1,1)</f>
        <v>40914.25</v>
      </c>
      <c r="P21" t="b">
        <v>0</v>
      </c>
      <c r="Q21" t="b">
        <v>0</v>
      </c>
      <c r="R21" t="s">
        <v>60</v>
      </c>
      <c r="S21" t="str">
        <f>LEFT(R21,FIND("/",R21)-1)</f>
        <v>music</v>
      </c>
      <c r="T21" t="str">
        <f>RIGHT(R21,LEN(R21)-LEN(S21)-1)</f>
        <v>indie rock</v>
      </c>
    </row>
    <row r="22" spans="1:20" x14ac:dyDescent="0.35">
      <c r="A22">
        <v>429</v>
      </c>
      <c r="B22" s="4" t="s">
        <v>907</v>
      </c>
      <c r="C22" s="3" t="s">
        <v>908</v>
      </c>
      <c r="D22">
        <v>191000</v>
      </c>
      <c r="E22">
        <v>173191</v>
      </c>
      <c r="F22">
        <f>ROUND(100*E22/D22,0)</f>
        <v>91</v>
      </c>
      <c r="G22" t="s">
        <v>74</v>
      </c>
      <c r="H22">
        <v>2138</v>
      </c>
      <c r="I22">
        <f>ROUND(IF(H22&gt;0,E22/H22,0),2)</f>
        <v>81.010000000000005</v>
      </c>
      <c r="J22" t="s">
        <v>21</v>
      </c>
      <c r="K22" t="s">
        <v>22</v>
      </c>
      <c r="L22">
        <v>1392012000</v>
      </c>
      <c r="M22" s="8">
        <f>(((L22/60)/60)/24)+DATE(1970,1,1)</f>
        <v>41680.25</v>
      </c>
      <c r="N22">
        <v>1394427600</v>
      </c>
      <c r="O22" s="8">
        <f>(((N22/60)/60)/24)+DATE(1970,1,1)</f>
        <v>41708.208333333336</v>
      </c>
      <c r="P22" t="b">
        <v>0</v>
      </c>
      <c r="Q22" t="b">
        <v>1</v>
      </c>
      <c r="R22" t="s">
        <v>122</v>
      </c>
      <c r="S22" t="str">
        <f>LEFT(R22,FIND("/",R22)-1)</f>
        <v>photography</v>
      </c>
      <c r="T22" t="str">
        <f>RIGHT(R22,LEN(R22)-LEN(S22)-1)</f>
        <v>photography books</v>
      </c>
    </row>
    <row r="23" spans="1:20" x14ac:dyDescent="0.35">
      <c r="A23">
        <v>434</v>
      </c>
      <c r="B23" s="4" t="s">
        <v>917</v>
      </c>
      <c r="C23" s="3" t="s">
        <v>918</v>
      </c>
      <c r="D23">
        <v>5400</v>
      </c>
      <c r="E23">
        <v>903</v>
      </c>
      <c r="F23">
        <f>ROUND(100*E23/D23,0)</f>
        <v>17</v>
      </c>
      <c r="G23" t="s">
        <v>74</v>
      </c>
      <c r="H23">
        <v>10</v>
      </c>
      <c r="I23">
        <f>ROUND(IF(H23&gt;0,E23/H23,0),2)</f>
        <v>90.3</v>
      </c>
      <c r="J23" t="s">
        <v>15</v>
      </c>
      <c r="K23" t="s">
        <v>16</v>
      </c>
      <c r="L23">
        <v>1480572000</v>
      </c>
      <c r="M23" s="8">
        <f>(((L23/60)/60)/24)+DATE(1970,1,1)</f>
        <v>42705.25</v>
      </c>
      <c r="N23">
        <v>1481781600</v>
      </c>
      <c r="O23" s="8">
        <f>(((N23/60)/60)/24)+DATE(1970,1,1)</f>
        <v>42719.25</v>
      </c>
      <c r="P23" t="b">
        <v>1</v>
      </c>
      <c r="Q23" t="b">
        <v>0</v>
      </c>
      <c r="R23" t="s">
        <v>33</v>
      </c>
      <c r="S23" t="str">
        <f>LEFT(R23,FIND("/",R23)-1)</f>
        <v>theater</v>
      </c>
      <c r="T23" t="str">
        <f>RIGHT(R23,LEN(R23)-LEN(S23)-1)</f>
        <v>plays</v>
      </c>
    </row>
    <row r="24" spans="1:20" x14ac:dyDescent="0.35">
      <c r="A24">
        <v>443</v>
      </c>
      <c r="B24" s="4" t="s">
        <v>935</v>
      </c>
      <c r="C24" s="3" t="s">
        <v>936</v>
      </c>
      <c r="D24">
        <v>9300</v>
      </c>
      <c r="E24">
        <v>3232</v>
      </c>
      <c r="F24">
        <f>ROUND(100*E24/D24,0)</f>
        <v>35</v>
      </c>
      <c r="G24" t="s">
        <v>74</v>
      </c>
      <c r="H24">
        <v>90</v>
      </c>
      <c r="I24">
        <f>ROUND(IF(H24&gt;0,E24/H24,0),2)</f>
        <v>35.909999999999997</v>
      </c>
      <c r="J24" t="s">
        <v>21</v>
      </c>
      <c r="K24" t="s">
        <v>22</v>
      </c>
      <c r="L24">
        <v>1285822800</v>
      </c>
      <c r="M24" s="8">
        <f>(((L24/60)/60)/24)+DATE(1970,1,1)</f>
        <v>40451.208333333336</v>
      </c>
      <c r="N24">
        <v>1287464400</v>
      </c>
      <c r="O24" s="8">
        <f>(((N24/60)/60)/24)+DATE(1970,1,1)</f>
        <v>40470.208333333336</v>
      </c>
      <c r="P24" t="b">
        <v>0</v>
      </c>
      <c r="Q24" t="b">
        <v>0</v>
      </c>
      <c r="R24" t="s">
        <v>33</v>
      </c>
      <c r="S24" t="str">
        <f>LEFT(R24,FIND("/",R24)-1)</f>
        <v>theater</v>
      </c>
      <c r="T24" t="str">
        <f>RIGHT(R24,LEN(R24)-LEN(S24)-1)</f>
        <v>plays</v>
      </c>
    </row>
    <row r="25" spans="1:20" ht="31" x14ac:dyDescent="0.35">
      <c r="A25">
        <v>447</v>
      </c>
      <c r="B25" s="4" t="s">
        <v>942</v>
      </c>
      <c r="C25" s="3" t="s">
        <v>943</v>
      </c>
      <c r="D25">
        <v>155200</v>
      </c>
      <c r="E25">
        <v>37754</v>
      </c>
      <c r="F25">
        <f>ROUND(100*E25/D25,0)</f>
        <v>24</v>
      </c>
      <c r="G25" t="s">
        <v>74</v>
      </c>
      <c r="H25">
        <v>439</v>
      </c>
      <c r="I25">
        <f>ROUND(IF(H25&gt;0,E25/H25,0),2)</f>
        <v>86</v>
      </c>
      <c r="J25" t="s">
        <v>40</v>
      </c>
      <c r="K25" t="s">
        <v>41</v>
      </c>
      <c r="L25">
        <v>1513663200</v>
      </c>
      <c r="M25" s="8">
        <f>(((L25/60)/60)/24)+DATE(1970,1,1)</f>
        <v>43088.25</v>
      </c>
      <c r="N25">
        <v>1515045600</v>
      </c>
      <c r="O25" s="8">
        <f>(((N25/60)/60)/24)+DATE(1970,1,1)</f>
        <v>43104.25</v>
      </c>
      <c r="P25" t="b">
        <v>0</v>
      </c>
      <c r="Q25" t="b">
        <v>0</v>
      </c>
      <c r="R25" t="s">
        <v>269</v>
      </c>
      <c r="S25" t="str">
        <f>LEFT(R25,FIND("/",R25)-1)</f>
        <v>film &amp; video</v>
      </c>
      <c r="T25" t="str">
        <f>RIGHT(R25,LEN(R25)-LEN(S25)-1)</f>
        <v>television</v>
      </c>
    </row>
    <row r="26" spans="1:20" x14ac:dyDescent="0.35">
      <c r="A26">
        <v>492</v>
      </c>
      <c r="B26" s="4" t="s">
        <v>1032</v>
      </c>
      <c r="C26" s="3" t="s">
        <v>1033</v>
      </c>
      <c r="D26">
        <v>191000</v>
      </c>
      <c r="E26">
        <v>45831</v>
      </c>
      <c r="F26">
        <f>ROUND(100*E26/D26,0)</f>
        <v>24</v>
      </c>
      <c r="G26" t="s">
        <v>74</v>
      </c>
      <c r="H26">
        <v>595</v>
      </c>
      <c r="I26">
        <f>ROUND(IF(H26&gt;0,E26/H26,0),2)</f>
        <v>77.03</v>
      </c>
      <c r="J26" t="s">
        <v>21</v>
      </c>
      <c r="K26" t="s">
        <v>22</v>
      </c>
      <c r="L26">
        <v>1275886800</v>
      </c>
      <c r="M26" s="8">
        <f>(((L26/60)/60)/24)+DATE(1970,1,1)</f>
        <v>40336.208333333336</v>
      </c>
      <c r="N26">
        <v>1278910800</v>
      </c>
      <c r="O26" s="8">
        <f>(((N26/60)/60)/24)+DATE(1970,1,1)</f>
        <v>40371.208333333336</v>
      </c>
      <c r="P26" t="b">
        <v>1</v>
      </c>
      <c r="Q26" t="b">
        <v>1</v>
      </c>
      <c r="R26" t="s">
        <v>100</v>
      </c>
      <c r="S26" t="str">
        <f>LEFT(R26,FIND("/",R26)-1)</f>
        <v>film &amp; video</v>
      </c>
      <c r="T26" t="str">
        <f>RIGHT(R26,LEN(R26)-LEN(S26)-1)</f>
        <v>shorts</v>
      </c>
    </row>
    <row r="27" spans="1:20" x14ac:dyDescent="0.35">
      <c r="A27">
        <v>513</v>
      </c>
      <c r="B27" s="4" t="s">
        <v>1072</v>
      </c>
      <c r="C27" s="3" t="s">
        <v>1073</v>
      </c>
      <c r="D27">
        <v>8300</v>
      </c>
      <c r="E27">
        <v>3260</v>
      </c>
      <c r="F27">
        <f>ROUND(100*E27/D27,0)</f>
        <v>39</v>
      </c>
      <c r="G27" t="s">
        <v>74</v>
      </c>
      <c r="H27">
        <v>35</v>
      </c>
      <c r="I27">
        <f>ROUND(IF(H27&gt;0,E27/H27,0),2)</f>
        <v>93.14</v>
      </c>
      <c r="J27" t="s">
        <v>21</v>
      </c>
      <c r="K27" t="s">
        <v>22</v>
      </c>
      <c r="L27">
        <v>1284008400</v>
      </c>
      <c r="M27" s="8">
        <f>(((L27/60)/60)/24)+DATE(1970,1,1)</f>
        <v>40430.208333333336</v>
      </c>
      <c r="N27">
        <v>1284181200</v>
      </c>
      <c r="O27" s="8">
        <f>(((N27/60)/60)/24)+DATE(1970,1,1)</f>
        <v>40432.208333333336</v>
      </c>
      <c r="P27" t="b">
        <v>0</v>
      </c>
      <c r="Q27" t="b">
        <v>0</v>
      </c>
      <c r="R27" t="s">
        <v>269</v>
      </c>
      <c r="S27" t="str">
        <f>LEFT(R27,FIND("/",R27)-1)</f>
        <v>film &amp; video</v>
      </c>
      <c r="T27" t="str">
        <f>RIGHT(R27,LEN(R27)-LEN(S27)-1)</f>
        <v>television</v>
      </c>
    </row>
    <row r="28" spans="1:20" x14ac:dyDescent="0.35">
      <c r="A28">
        <v>514</v>
      </c>
      <c r="B28" s="4" t="s">
        <v>1074</v>
      </c>
      <c r="C28" s="3" t="s">
        <v>1075</v>
      </c>
      <c r="D28">
        <v>138700</v>
      </c>
      <c r="E28">
        <v>31123</v>
      </c>
      <c r="F28">
        <f>ROUND(100*E28/D28,0)</f>
        <v>22</v>
      </c>
      <c r="G28" t="s">
        <v>74</v>
      </c>
      <c r="H28">
        <v>528</v>
      </c>
      <c r="I28">
        <f>ROUND(IF(H28&gt;0,E28/H28,0),2)</f>
        <v>58.95</v>
      </c>
      <c r="J28" t="s">
        <v>98</v>
      </c>
      <c r="K28" t="s">
        <v>99</v>
      </c>
      <c r="L28">
        <v>1386309600</v>
      </c>
      <c r="M28" s="8">
        <f>(((L28/60)/60)/24)+DATE(1970,1,1)</f>
        <v>41614.25</v>
      </c>
      <c r="N28">
        <v>1386741600</v>
      </c>
      <c r="O28" s="8">
        <f>(((N28/60)/60)/24)+DATE(1970,1,1)</f>
        <v>41619.25</v>
      </c>
      <c r="P28" t="b">
        <v>0</v>
      </c>
      <c r="Q28" t="b">
        <v>1</v>
      </c>
      <c r="R28" t="s">
        <v>23</v>
      </c>
      <c r="S28" t="str">
        <f>LEFT(R28,FIND("/",R28)-1)</f>
        <v>music</v>
      </c>
      <c r="T28" t="str">
        <f>RIGHT(R28,LEN(R28)-LEN(S28)-1)</f>
        <v>rock</v>
      </c>
    </row>
    <row r="29" spans="1:20" ht="31" x14ac:dyDescent="0.35">
      <c r="A29">
        <v>550</v>
      </c>
      <c r="B29" s="4" t="s">
        <v>1145</v>
      </c>
      <c r="C29" s="3" t="s">
        <v>1146</v>
      </c>
      <c r="D29">
        <v>100</v>
      </c>
      <c r="E29">
        <v>4</v>
      </c>
      <c r="F29">
        <f>ROUND(100*E29/D29,0)</f>
        <v>4</v>
      </c>
      <c r="G29" t="s">
        <v>74</v>
      </c>
      <c r="H29">
        <v>1</v>
      </c>
      <c r="I29">
        <f>ROUND(IF(H29&gt;0,E29/H29,0),2)</f>
        <v>4</v>
      </c>
      <c r="J29" t="s">
        <v>98</v>
      </c>
      <c r="K29" t="s">
        <v>99</v>
      </c>
      <c r="L29">
        <v>1330495200</v>
      </c>
      <c r="M29" s="8">
        <f>(((L29/60)/60)/24)+DATE(1970,1,1)</f>
        <v>40968.25</v>
      </c>
      <c r="N29">
        <v>1332306000</v>
      </c>
      <c r="O29" s="8">
        <f>(((N29/60)/60)/24)+DATE(1970,1,1)</f>
        <v>40989.208333333336</v>
      </c>
      <c r="P29" t="b">
        <v>0</v>
      </c>
      <c r="Q29" t="b">
        <v>0</v>
      </c>
      <c r="R29" t="s">
        <v>60</v>
      </c>
      <c r="S29" t="str">
        <f>LEFT(R29,FIND("/",R29)-1)</f>
        <v>music</v>
      </c>
      <c r="T29" t="str">
        <f>RIGHT(R29,LEN(R29)-LEN(S29)-1)</f>
        <v>indie rock</v>
      </c>
    </row>
    <row r="30" spans="1:20" x14ac:dyDescent="0.35">
      <c r="A30">
        <v>572</v>
      </c>
      <c r="B30" s="4" t="s">
        <v>1188</v>
      </c>
      <c r="C30" s="3" t="s">
        <v>1189</v>
      </c>
      <c r="D30">
        <v>9000</v>
      </c>
      <c r="E30">
        <v>4896</v>
      </c>
      <c r="F30">
        <f>ROUND(100*E30/D30,0)</f>
        <v>54</v>
      </c>
      <c r="G30" t="s">
        <v>74</v>
      </c>
      <c r="H30">
        <v>94</v>
      </c>
      <c r="I30">
        <f>ROUND(IF(H30&gt;0,E30/H30,0),2)</f>
        <v>52.09</v>
      </c>
      <c r="J30" t="s">
        <v>21</v>
      </c>
      <c r="K30" t="s">
        <v>22</v>
      </c>
      <c r="L30">
        <v>1443416400</v>
      </c>
      <c r="M30" s="8">
        <f>(((L30/60)/60)/24)+DATE(1970,1,1)</f>
        <v>42275.208333333328</v>
      </c>
      <c r="N30">
        <v>1444798800</v>
      </c>
      <c r="O30" s="8">
        <f>(((N30/60)/60)/24)+DATE(1970,1,1)</f>
        <v>42291.208333333328</v>
      </c>
      <c r="P30" t="b">
        <v>0</v>
      </c>
      <c r="Q30" t="b">
        <v>1</v>
      </c>
      <c r="R30" t="s">
        <v>23</v>
      </c>
      <c r="S30" t="str">
        <f>LEFT(R30,FIND("/",R30)-1)</f>
        <v>music</v>
      </c>
      <c r="T30" t="str">
        <f>RIGHT(R30,LEN(R30)-LEN(S30)-1)</f>
        <v>rock</v>
      </c>
    </row>
    <row r="31" spans="1:20" x14ac:dyDescent="0.35">
      <c r="A31">
        <v>577</v>
      </c>
      <c r="B31" s="4" t="s">
        <v>1198</v>
      </c>
      <c r="C31" s="3" t="s">
        <v>1199</v>
      </c>
      <c r="D31">
        <v>8200</v>
      </c>
      <c r="E31">
        <v>1546</v>
      </c>
      <c r="F31">
        <f>ROUND(100*E31/D31,0)</f>
        <v>19</v>
      </c>
      <c r="G31" t="s">
        <v>74</v>
      </c>
      <c r="H31">
        <v>37</v>
      </c>
      <c r="I31">
        <f>ROUND(IF(H31&gt;0,E31/H31,0),2)</f>
        <v>41.78</v>
      </c>
      <c r="J31" t="s">
        <v>21</v>
      </c>
      <c r="K31" t="s">
        <v>22</v>
      </c>
      <c r="L31">
        <v>1299823200</v>
      </c>
      <c r="M31" s="8">
        <f>(((L31/60)/60)/24)+DATE(1970,1,1)</f>
        <v>40613.25</v>
      </c>
      <c r="N31">
        <v>1302066000</v>
      </c>
      <c r="O31" s="8">
        <f>(((N31/60)/60)/24)+DATE(1970,1,1)</f>
        <v>40639.208333333336</v>
      </c>
      <c r="P31" t="b">
        <v>0</v>
      </c>
      <c r="Q31" t="b">
        <v>0</v>
      </c>
      <c r="R31" t="s">
        <v>159</v>
      </c>
      <c r="S31" t="str">
        <f>LEFT(R31,FIND("/",R31)-1)</f>
        <v>music</v>
      </c>
      <c r="T31" t="str">
        <f>RIGHT(R31,LEN(R31)-LEN(S31)-1)</f>
        <v>jazz</v>
      </c>
    </row>
    <row r="32" spans="1:20" x14ac:dyDescent="0.35">
      <c r="A32">
        <v>611</v>
      </c>
      <c r="B32" s="4" t="s">
        <v>1264</v>
      </c>
      <c r="C32" s="3" t="s">
        <v>1265</v>
      </c>
      <c r="D32">
        <v>8200</v>
      </c>
      <c r="E32">
        <v>1136</v>
      </c>
      <c r="F32">
        <f>ROUND(100*E32/D32,0)</f>
        <v>14</v>
      </c>
      <c r="G32" t="s">
        <v>74</v>
      </c>
      <c r="H32">
        <v>15</v>
      </c>
      <c r="I32">
        <f>ROUND(IF(H32&gt;0,E32/H32,0),2)</f>
        <v>75.73</v>
      </c>
      <c r="J32" t="s">
        <v>21</v>
      </c>
      <c r="K32" t="s">
        <v>22</v>
      </c>
      <c r="L32">
        <v>1374728400</v>
      </c>
      <c r="M32" s="8">
        <f>(((L32/60)/60)/24)+DATE(1970,1,1)</f>
        <v>41480.208333333336</v>
      </c>
      <c r="N32">
        <v>1375765200</v>
      </c>
      <c r="O32" s="8">
        <f>(((N32/60)/60)/24)+DATE(1970,1,1)</f>
        <v>41492.208333333336</v>
      </c>
      <c r="P32" t="b">
        <v>0</v>
      </c>
      <c r="Q32" t="b">
        <v>0</v>
      </c>
      <c r="R32" t="s">
        <v>33</v>
      </c>
      <c r="S32" t="str">
        <f>LEFT(R32,FIND("/",R32)-1)</f>
        <v>theater</v>
      </c>
      <c r="T32" t="str">
        <f>RIGHT(R32,LEN(R32)-LEN(S32)-1)</f>
        <v>plays</v>
      </c>
    </row>
    <row r="33" spans="1:20" x14ac:dyDescent="0.35">
      <c r="A33">
        <v>630</v>
      </c>
      <c r="B33" s="4" t="s">
        <v>1302</v>
      </c>
      <c r="C33" s="3" t="s">
        <v>1303</v>
      </c>
      <c r="D33">
        <v>9500</v>
      </c>
      <c r="E33">
        <v>5973</v>
      </c>
      <c r="F33">
        <f>ROUND(100*E33/D33,0)</f>
        <v>63</v>
      </c>
      <c r="G33" t="s">
        <v>74</v>
      </c>
      <c r="H33">
        <v>87</v>
      </c>
      <c r="I33">
        <f>ROUND(IF(H33&gt;0,E33/H33,0),2)</f>
        <v>68.66</v>
      </c>
      <c r="J33" t="s">
        <v>21</v>
      </c>
      <c r="K33" t="s">
        <v>22</v>
      </c>
      <c r="L33">
        <v>1556686800</v>
      </c>
      <c r="M33" s="8">
        <f>(((L33/60)/60)/24)+DATE(1970,1,1)</f>
        <v>43586.208333333328</v>
      </c>
      <c r="N33">
        <v>1557637200</v>
      </c>
      <c r="O33" s="8">
        <f>(((N33/60)/60)/24)+DATE(1970,1,1)</f>
        <v>43597.208333333328</v>
      </c>
      <c r="P33" t="b">
        <v>0</v>
      </c>
      <c r="Q33" t="b">
        <v>1</v>
      </c>
      <c r="R33" t="s">
        <v>33</v>
      </c>
      <c r="S33" t="str">
        <f>LEFT(R33,FIND("/",R33)-1)</f>
        <v>theater</v>
      </c>
      <c r="T33" t="str">
        <f>RIGHT(R33,LEN(R33)-LEN(S33)-1)</f>
        <v>plays</v>
      </c>
    </row>
    <row r="34" spans="1:20" x14ac:dyDescent="0.35">
      <c r="A34">
        <v>634</v>
      </c>
      <c r="B34" s="4" t="s">
        <v>1310</v>
      </c>
      <c r="C34" s="3" t="s">
        <v>1311</v>
      </c>
      <c r="D34">
        <v>118200</v>
      </c>
      <c r="E34">
        <v>92824</v>
      </c>
      <c r="F34">
        <f>ROUND(100*E34/D34,0)</f>
        <v>79</v>
      </c>
      <c r="G34" t="s">
        <v>74</v>
      </c>
      <c r="H34">
        <v>1658</v>
      </c>
      <c r="I34">
        <f>ROUND(IF(H34&gt;0,E34/H34,0),2)</f>
        <v>55.99</v>
      </c>
      <c r="J34" t="s">
        <v>21</v>
      </c>
      <c r="K34" t="s">
        <v>22</v>
      </c>
      <c r="L34">
        <v>1490418000</v>
      </c>
      <c r="M34" s="8">
        <f>(((L34/60)/60)/24)+DATE(1970,1,1)</f>
        <v>42819.208333333328</v>
      </c>
      <c r="N34">
        <v>1491627600</v>
      </c>
      <c r="O34" s="8">
        <f>(((N34/60)/60)/24)+DATE(1970,1,1)</f>
        <v>42833.208333333328</v>
      </c>
      <c r="P34" t="b">
        <v>0</v>
      </c>
      <c r="Q34" t="b">
        <v>0</v>
      </c>
      <c r="R34" t="s">
        <v>269</v>
      </c>
      <c r="S34" t="str">
        <f>LEFT(R34,FIND("/",R34)-1)</f>
        <v>film &amp; video</v>
      </c>
      <c r="T34" t="str">
        <f>RIGHT(R34,LEN(R34)-LEN(S34)-1)</f>
        <v>television</v>
      </c>
    </row>
    <row r="35" spans="1:20" x14ac:dyDescent="0.35">
      <c r="A35">
        <v>648</v>
      </c>
      <c r="B35" s="4" t="s">
        <v>1338</v>
      </c>
      <c r="C35" s="3" t="s">
        <v>1339</v>
      </c>
      <c r="D35">
        <v>98600</v>
      </c>
      <c r="E35">
        <v>62174</v>
      </c>
      <c r="F35">
        <f>ROUND(100*E35/D35,0)</f>
        <v>63</v>
      </c>
      <c r="G35" t="s">
        <v>74</v>
      </c>
      <c r="H35">
        <v>723</v>
      </c>
      <c r="I35">
        <f>ROUND(IF(H35&gt;0,E35/H35,0),2)</f>
        <v>85.99</v>
      </c>
      <c r="J35" t="s">
        <v>21</v>
      </c>
      <c r="K35" t="s">
        <v>22</v>
      </c>
      <c r="L35">
        <v>1499317200</v>
      </c>
      <c r="M35" s="8">
        <f>(((L35/60)/60)/24)+DATE(1970,1,1)</f>
        <v>42922.208333333328</v>
      </c>
      <c r="N35">
        <v>1500872400</v>
      </c>
      <c r="O35" s="8">
        <f>(((N35/60)/60)/24)+DATE(1970,1,1)</f>
        <v>42940.208333333328</v>
      </c>
      <c r="P35" t="b">
        <v>1</v>
      </c>
      <c r="Q35" t="b">
        <v>0</v>
      </c>
      <c r="R35" t="s">
        <v>17</v>
      </c>
      <c r="S35" t="str">
        <f>LEFT(R35,FIND("/",R35)-1)</f>
        <v>food</v>
      </c>
      <c r="T35" t="str">
        <f>RIGHT(R35,LEN(R35)-LEN(S35)-1)</f>
        <v>food trucks</v>
      </c>
    </row>
    <row r="36" spans="1:20" x14ac:dyDescent="0.35">
      <c r="A36">
        <v>658</v>
      </c>
      <c r="B36" s="4" t="s">
        <v>1358</v>
      </c>
      <c r="C36" s="3" t="s">
        <v>1359</v>
      </c>
      <c r="D36">
        <v>52600</v>
      </c>
      <c r="E36">
        <v>31594</v>
      </c>
      <c r="F36">
        <f>ROUND(100*E36/D36,0)</f>
        <v>60</v>
      </c>
      <c r="G36" t="s">
        <v>74</v>
      </c>
      <c r="H36">
        <v>390</v>
      </c>
      <c r="I36">
        <f>ROUND(IF(H36&gt;0,E36/H36,0),2)</f>
        <v>81.010000000000005</v>
      </c>
      <c r="J36" t="s">
        <v>21</v>
      </c>
      <c r="K36" t="s">
        <v>22</v>
      </c>
      <c r="L36">
        <v>1440910800</v>
      </c>
      <c r="M36" s="8">
        <f>(((L36/60)/60)/24)+DATE(1970,1,1)</f>
        <v>42246.208333333328</v>
      </c>
      <c r="N36">
        <v>1442898000</v>
      </c>
      <c r="O36" s="8">
        <f>(((N36/60)/60)/24)+DATE(1970,1,1)</f>
        <v>42269.208333333328</v>
      </c>
      <c r="P36" t="b">
        <v>0</v>
      </c>
      <c r="Q36" t="b">
        <v>0</v>
      </c>
      <c r="R36" t="s">
        <v>23</v>
      </c>
      <c r="S36" t="str">
        <f>LEFT(R36,FIND("/",R36)-1)</f>
        <v>music</v>
      </c>
      <c r="T36" t="str">
        <f>RIGHT(R36,LEN(R36)-LEN(S36)-1)</f>
        <v>rock</v>
      </c>
    </row>
    <row r="37" spans="1:20" x14ac:dyDescent="0.35">
      <c r="A37">
        <v>666</v>
      </c>
      <c r="B37" s="4" t="s">
        <v>1373</v>
      </c>
      <c r="C37" s="3" t="s">
        <v>1374</v>
      </c>
      <c r="D37">
        <v>3100</v>
      </c>
      <c r="E37">
        <v>1985</v>
      </c>
      <c r="F37">
        <f>ROUND(100*E37/D37,0)</f>
        <v>64</v>
      </c>
      <c r="G37" t="s">
        <v>74</v>
      </c>
      <c r="H37">
        <v>25</v>
      </c>
      <c r="I37">
        <f>ROUND(IF(H37&gt;0,E37/H37,0),2)</f>
        <v>79.400000000000006</v>
      </c>
      <c r="J37" t="s">
        <v>21</v>
      </c>
      <c r="K37" t="s">
        <v>22</v>
      </c>
      <c r="L37">
        <v>1377838800</v>
      </c>
      <c r="M37" s="8">
        <f>(((L37/60)/60)/24)+DATE(1970,1,1)</f>
        <v>41516.208333333336</v>
      </c>
      <c r="N37">
        <v>1378357200</v>
      </c>
      <c r="O37" s="8">
        <f>(((N37/60)/60)/24)+DATE(1970,1,1)</f>
        <v>41522.208333333336</v>
      </c>
      <c r="P37" t="b">
        <v>0</v>
      </c>
      <c r="Q37" t="b">
        <v>1</v>
      </c>
      <c r="R37" t="s">
        <v>33</v>
      </c>
      <c r="S37" t="str">
        <f>LEFT(R37,FIND("/",R37)-1)</f>
        <v>theater</v>
      </c>
      <c r="T37" t="str">
        <f>RIGHT(R37,LEN(R37)-LEN(S37)-1)</f>
        <v>plays</v>
      </c>
    </row>
    <row r="38" spans="1:20" x14ac:dyDescent="0.35">
      <c r="A38">
        <v>674</v>
      </c>
      <c r="B38" s="4" t="s">
        <v>1388</v>
      </c>
      <c r="C38" s="3" t="s">
        <v>1389</v>
      </c>
      <c r="D38">
        <v>170700</v>
      </c>
      <c r="E38">
        <v>57250</v>
      </c>
      <c r="F38">
        <f>ROUND(100*E38/D38,0)</f>
        <v>34</v>
      </c>
      <c r="G38" t="s">
        <v>74</v>
      </c>
      <c r="H38">
        <v>1218</v>
      </c>
      <c r="I38">
        <f>ROUND(IF(H38&gt;0,E38/H38,0),2)</f>
        <v>47</v>
      </c>
      <c r="J38" t="s">
        <v>21</v>
      </c>
      <c r="K38" t="s">
        <v>22</v>
      </c>
      <c r="L38">
        <v>1313730000</v>
      </c>
      <c r="M38" s="8">
        <f>(((L38/60)/60)/24)+DATE(1970,1,1)</f>
        <v>40774.208333333336</v>
      </c>
      <c r="N38">
        <v>1317790800</v>
      </c>
      <c r="O38" s="8">
        <f>(((N38/60)/60)/24)+DATE(1970,1,1)</f>
        <v>40821.208333333336</v>
      </c>
      <c r="P38" t="b">
        <v>0</v>
      </c>
      <c r="Q38" t="b">
        <v>0</v>
      </c>
      <c r="R38" t="s">
        <v>122</v>
      </c>
      <c r="S38" t="str">
        <f>LEFT(R38,FIND("/",R38)-1)</f>
        <v>photography</v>
      </c>
      <c r="T38" t="str">
        <f>RIGHT(R38,LEN(R38)-LEN(S38)-1)</f>
        <v>photography books</v>
      </c>
    </row>
    <row r="39" spans="1:20" x14ac:dyDescent="0.35">
      <c r="A39">
        <v>678</v>
      </c>
      <c r="B39" s="4" t="s">
        <v>1396</v>
      </c>
      <c r="C39" s="3" t="s">
        <v>1397</v>
      </c>
      <c r="D39">
        <v>99500</v>
      </c>
      <c r="E39">
        <v>17879</v>
      </c>
      <c r="F39">
        <f>ROUND(100*E39/D39,0)</f>
        <v>18</v>
      </c>
      <c r="G39" t="s">
        <v>74</v>
      </c>
      <c r="H39">
        <v>215</v>
      </c>
      <c r="I39">
        <f>ROUND(IF(H39&gt;0,E39/H39,0),2)</f>
        <v>83.16</v>
      </c>
      <c r="J39" t="s">
        <v>21</v>
      </c>
      <c r="K39" t="s">
        <v>22</v>
      </c>
      <c r="L39">
        <v>1547877600</v>
      </c>
      <c r="M39" s="8">
        <f>(((L39/60)/60)/24)+DATE(1970,1,1)</f>
        <v>43484.25</v>
      </c>
      <c r="N39">
        <v>1548050400</v>
      </c>
      <c r="O39" s="8">
        <f>(((N39/60)/60)/24)+DATE(1970,1,1)</f>
        <v>43486.25</v>
      </c>
      <c r="P39" t="b">
        <v>0</v>
      </c>
      <c r="Q39" t="b">
        <v>0</v>
      </c>
      <c r="R39" t="s">
        <v>53</v>
      </c>
      <c r="S39" t="str">
        <f>LEFT(R39,FIND("/",R39)-1)</f>
        <v>film &amp; video</v>
      </c>
      <c r="T39" t="str">
        <f>RIGHT(R39,LEN(R39)-LEN(S39)-1)</f>
        <v>drama</v>
      </c>
    </row>
    <row r="40" spans="1:20" ht="31" x14ac:dyDescent="0.35">
      <c r="A40">
        <v>720</v>
      </c>
      <c r="B40" s="4" t="s">
        <v>1478</v>
      </c>
      <c r="C40" s="3" t="s">
        <v>1479</v>
      </c>
      <c r="D40">
        <v>8700</v>
      </c>
      <c r="E40">
        <v>3227</v>
      </c>
      <c r="F40">
        <f>ROUND(100*E40/D40,0)</f>
        <v>37</v>
      </c>
      <c r="G40" t="s">
        <v>74</v>
      </c>
      <c r="H40">
        <v>38</v>
      </c>
      <c r="I40">
        <f>ROUND(IF(H40&gt;0,E40/H40,0),2)</f>
        <v>84.92</v>
      </c>
      <c r="J40" t="s">
        <v>36</v>
      </c>
      <c r="K40" t="s">
        <v>37</v>
      </c>
      <c r="L40">
        <v>1519192800</v>
      </c>
      <c r="M40" s="8">
        <f>(((L40/60)/60)/24)+DATE(1970,1,1)</f>
        <v>43152.25</v>
      </c>
      <c r="N40">
        <v>1520402400</v>
      </c>
      <c r="O40" s="8">
        <f>(((N40/60)/60)/24)+DATE(1970,1,1)</f>
        <v>43166.25</v>
      </c>
      <c r="P40" t="b">
        <v>0</v>
      </c>
      <c r="Q40" t="b">
        <v>1</v>
      </c>
      <c r="R40" t="s">
        <v>33</v>
      </c>
      <c r="S40" t="str">
        <f>LEFT(R40,FIND("/",R40)-1)</f>
        <v>theater</v>
      </c>
      <c r="T40" t="str">
        <f>RIGHT(R40,LEN(R40)-LEN(S40)-1)</f>
        <v>plays</v>
      </c>
    </row>
    <row r="41" spans="1:20" x14ac:dyDescent="0.35">
      <c r="A41">
        <v>721</v>
      </c>
      <c r="B41" s="4" t="s">
        <v>1480</v>
      </c>
      <c r="C41" s="3" t="s">
        <v>1481</v>
      </c>
      <c r="D41">
        <v>123600</v>
      </c>
      <c r="E41">
        <v>5429</v>
      </c>
      <c r="F41">
        <f>ROUND(100*E41/D41,0)</f>
        <v>4</v>
      </c>
      <c r="G41" t="s">
        <v>74</v>
      </c>
      <c r="H41">
        <v>60</v>
      </c>
      <c r="I41">
        <f>ROUND(IF(H41&gt;0,E41/H41,0),2)</f>
        <v>90.48</v>
      </c>
      <c r="J41" t="s">
        <v>21</v>
      </c>
      <c r="K41" t="s">
        <v>22</v>
      </c>
      <c r="L41">
        <v>1522818000</v>
      </c>
      <c r="M41" s="8">
        <f>(((L41/60)/60)/24)+DATE(1970,1,1)</f>
        <v>43194.208333333328</v>
      </c>
      <c r="N41">
        <v>1523336400</v>
      </c>
      <c r="O41" s="8">
        <f>(((N41/60)/60)/24)+DATE(1970,1,1)</f>
        <v>43200.208333333328</v>
      </c>
      <c r="P41" t="b">
        <v>0</v>
      </c>
      <c r="Q41" t="b">
        <v>0</v>
      </c>
      <c r="R41" t="s">
        <v>23</v>
      </c>
      <c r="S41" t="str">
        <f>LEFT(R41,FIND("/",R41)-1)</f>
        <v>music</v>
      </c>
      <c r="T41" t="str">
        <f>RIGHT(R41,LEN(R41)-LEN(S41)-1)</f>
        <v>rock</v>
      </c>
    </row>
    <row r="42" spans="1:20" x14ac:dyDescent="0.35">
      <c r="A42">
        <v>726</v>
      </c>
      <c r="B42" s="4" t="s">
        <v>1490</v>
      </c>
      <c r="C42" s="3" t="s">
        <v>1491</v>
      </c>
      <c r="D42">
        <v>54300</v>
      </c>
      <c r="E42">
        <v>48227</v>
      </c>
      <c r="F42">
        <f>ROUND(100*E42/D42,0)</f>
        <v>89</v>
      </c>
      <c r="G42" t="s">
        <v>74</v>
      </c>
      <c r="H42">
        <v>524</v>
      </c>
      <c r="I42">
        <f>ROUND(IF(H42&gt;0,E42/H42,0),2)</f>
        <v>92.04</v>
      </c>
      <c r="J42" t="s">
        <v>21</v>
      </c>
      <c r="K42" t="s">
        <v>22</v>
      </c>
      <c r="L42">
        <v>1287982800</v>
      </c>
      <c r="M42" s="8">
        <f>(((L42/60)/60)/24)+DATE(1970,1,1)</f>
        <v>40476.208333333336</v>
      </c>
      <c r="N42">
        <v>1288501200</v>
      </c>
      <c r="O42" s="8">
        <f>(((N42/60)/60)/24)+DATE(1970,1,1)</f>
        <v>40482.208333333336</v>
      </c>
      <c r="P42" t="b">
        <v>0</v>
      </c>
      <c r="Q42" t="b">
        <v>1</v>
      </c>
      <c r="R42" t="s">
        <v>33</v>
      </c>
      <c r="S42" t="str">
        <f>LEFT(R42,FIND("/",R42)-1)</f>
        <v>theater</v>
      </c>
      <c r="T42" t="str">
        <f>RIGHT(R42,LEN(R42)-LEN(S42)-1)</f>
        <v>plays</v>
      </c>
    </row>
    <row r="43" spans="1:20" x14ac:dyDescent="0.35">
      <c r="A43">
        <v>731</v>
      </c>
      <c r="B43" s="4" t="s">
        <v>1500</v>
      </c>
      <c r="C43" s="3" t="s">
        <v>1501</v>
      </c>
      <c r="D43">
        <v>8000</v>
      </c>
      <c r="E43">
        <v>7220</v>
      </c>
      <c r="F43">
        <f>ROUND(100*E43/D43,0)</f>
        <v>90</v>
      </c>
      <c r="G43" t="s">
        <v>74</v>
      </c>
      <c r="H43">
        <v>219</v>
      </c>
      <c r="I43">
        <f>ROUND(IF(H43&gt;0,E43/H43,0),2)</f>
        <v>32.97</v>
      </c>
      <c r="J43" t="s">
        <v>21</v>
      </c>
      <c r="K43" t="s">
        <v>22</v>
      </c>
      <c r="L43">
        <v>1500786000</v>
      </c>
      <c r="M43" s="8">
        <f>(((L43/60)/60)/24)+DATE(1970,1,1)</f>
        <v>42939.208333333328</v>
      </c>
      <c r="N43">
        <v>1500872400</v>
      </c>
      <c r="O43" s="8">
        <f>(((N43/60)/60)/24)+DATE(1970,1,1)</f>
        <v>42940.208333333328</v>
      </c>
      <c r="P43" t="b">
        <v>0</v>
      </c>
      <c r="Q43" t="b">
        <v>0</v>
      </c>
      <c r="R43" t="s">
        <v>28</v>
      </c>
      <c r="S43" t="str">
        <f>LEFT(R43,FIND("/",R43)-1)</f>
        <v>technology</v>
      </c>
      <c r="T43" t="str">
        <f>RIGHT(R43,LEN(R43)-LEN(S43)-1)</f>
        <v>web</v>
      </c>
    </row>
    <row r="44" spans="1:20" x14ac:dyDescent="0.35">
      <c r="A44">
        <v>736</v>
      </c>
      <c r="B44" s="4" t="s">
        <v>1510</v>
      </c>
      <c r="C44" s="3" t="s">
        <v>1511</v>
      </c>
      <c r="D44">
        <v>7700</v>
      </c>
      <c r="E44">
        <v>2533</v>
      </c>
      <c r="F44">
        <f>ROUND(100*E44/D44,0)</f>
        <v>33</v>
      </c>
      <c r="G44" t="s">
        <v>74</v>
      </c>
      <c r="H44">
        <v>29</v>
      </c>
      <c r="I44">
        <f>ROUND(IF(H44&gt;0,E44/H44,0),2)</f>
        <v>87.34</v>
      </c>
      <c r="J44" t="s">
        <v>21</v>
      </c>
      <c r="K44" t="s">
        <v>22</v>
      </c>
      <c r="L44">
        <v>1424412000</v>
      </c>
      <c r="M44" s="8">
        <f>(((L44/60)/60)/24)+DATE(1970,1,1)</f>
        <v>42055.25</v>
      </c>
      <c r="N44">
        <v>1424757600</v>
      </c>
      <c r="O44" s="8">
        <f>(((N44/60)/60)/24)+DATE(1970,1,1)</f>
        <v>42059.25</v>
      </c>
      <c r="P44" t="b">
        <v>0</v>
      </c>
      <c r="Q44" t="b">
        <v>0</v>
      </c>
      <c r="R44" t="s">
        <v>68</v>
      </c>
      <c r="S44" t="str">
        <f>LEFT(R44,FIND("/",R44)-1)</f>
        <v>publishing</v>
      </c>
      <c r="T44" t="str">
        <f>RIGHT(R44,LEN(R44)-LEN(S44)-1)</f>
        <v>nonfiction</v>
      </c>
    </row>
    <row r="45" spans="1:20" x14ac:dyDescent="0.35">
      <c r="A45">
        <v>748</v>
      </c>
      <c r="B45" s="4" t="s">
        <v>1532</v>
      </c>
      <c r="C45" s="3" t="s">
        <v>1533</v>
      </c>
      <c r="D45">
        <v>194900</v>
      </c>
      <c r="E45">
        <v>68137</v>
      </c>
      <c r="F45">
        <f>ROUND(100*E45/D45,0)</f>
        <v>35</v>
      </c>
      <c r="G45" t="s">
        <v>74</v>
      </c>
      <c r="H45">
        <v>614</v>
      </c>
      <c r="I45">
        <f>ROUND(IF(H45&gt;0,E45/H45,0),2)</f>
        <v>110.97</v>
      </c>
      <c r="J45" t="s">
        <v>21</v>
      </c>
      <c r="K45" t="s">
        <v>22</v>
      </c>
      <c r="L45">
        <v>1267423200</v>
      </c>
      <c r="M45" s="8">
        <f>(((L45/60)/60)/24)+DATE(1970,1,1)</f>
        <v>40238.25</v>
      </c>
      <c r="N45">
        <v>1269579600</v>
      </c>
      <c r="O45" s="8">
        <f>(((N45/60)/60)/24)+DATE(1970,1,1)</f>
        <v>40263.208333333336</v>
      </c>
      <c r="P45" t="b">
        <v>0</v>
      </c>
      <c r="Q45" t="b">
        <v>1</v>
      </c>
      <c r="R45" t="s">
        <v>71</v>
      </c>
      <c r="S45" t="str">
        <f>LEFT(R45,FIND("/",R45)-1)</f>
        <v>film &amp; video</v>
      </c>
      <c r="T45" t="str">
        <f>RIGHT(R45,LEN(R45)-LEN(S45)-1)</f>
        <v>animation</v>
      </c>
    </row>
    <row r="46" spans="1:20" x14ac:dyDescent="0.35">
      <c r="A46">
        <v>752</v>
      </c>
      <c r="B46" s="4" t="s">
        <v>1540</v>
      </c>
      <c r="C46" s="3" t="s">
        <v>1541</v>
      </c>
      <c r="D46">
        <v>5800</v>
      </c>
      <c r="E46">
        <v>5362</v>
      </c>
      <c r="F46">
        <f>ROUND(100*E46/D46,0)</f>
        <v>92</v>
      </c>
      <c r="G46" t="s">
        <v>74</v>
      </c>
      <c r="H46">
        <v>114</v>
      </c>
      <c r="I46">
        <f>ROUND(IF(H46&gt;0,E46/H46,0),2)</f>
        <v>47.04</v>
      </c>
      <c r="J46" t="s">
        <v>21</v>
      </c>
      <c r="K46" t="s">
        <v>22</v>
      </c>
      <c r="L46">
        <v>1280984400</v>
      </c>
      <c r="M46" s="8">
        <f>(((L46/60)/60)/24)+DATE(1970,1,1)</f>
        <v>40395.208333333336</v>
      </c>
      <c r="N46">
        <v>1282539600</v>
      </c>
      <c r="O46" s="8">
        <f>(((N46/60)/60)/24)+DATE(1970,1,1)</f>
        <v>40413.208333333336</v>
      </c>
      <c r="P46" t="b">
        <v>0</v>
      </c>
      <c r="Q46" t="b">
        <v>1</v>
      </c>
      <c r="R46" t="s">
        <v>33</v>
      </c>
      <c r="S46" t="str">
        <f>LEFT(R46,FIND("/",R46)-1)</f>
        <v>theater</v>
      </c>
      <c r="T46" t="str">
        <f>RIGHT(R46,LEN(R46)-LEN(S46)-1)</f>
        <v>plays</v>
      </c>
    </row>
    <row r="47" spans="1:20" x14ac:dyDescent="0.35">
      <c r="A47">
        <v>771</v>
      </c>
      <c r="B47" s="4" t="s">
        <v>1577</v>
      </c>
      <c r="C47" s="3" t="s">
        <v>1578</v>
      </c>
      <c r="D47">
        <v>5600</v>
      </c>
      <c r="E47">
        <v>2769</v>
      </c>
      <c r="F47">
        <f>ROUND(100*E47/D47,0)</f>
        <v>49</v>
      </c>
      <c r="G47" t="s">
        <v>74</v>
      </c>
      <c r="H47">
        <v>26</v>
      </c>
      <c r="I47">
        <f>ROUND(IF(H47&gt;0,E47/H47,0),2)</f>
        <v>106.5</v>
      </c>
      <c r="J47" t="s">
        <v>21</v>
      </c>
      <c r="K47" t="s">
        <v>22</v>
      </c>
      <c r="L47">
        <v>1548482400</v>
      </c>
      <c r="M47" s="8">
        <f>(((L47/60)/60)/24)+DATE(1970,1,1)</f>
        <v>43491.25</v>
      </c>
      <c r="N47">
        <v>1550815200</v>
      </c>
      <c r="O47" s="8">
        <f>(((N47/60)/60)/24)+DATE(1970,1,1)</f>
        <v>43518.25</v>
      </c>
      <c r="P47" t="b">
        <v>0</v>
      </c>
      <c r="Q47" t="b">
        <v>0</v>
      </c>
      <c r="R47" t="s">
        <v>33</v>
      </c>
      <c r="S47" t="str">
        <f>LEFT(R47,FIND("/",R47)-1)</f>
        <v>theater</v>
      </c>
      <c r="T47" t="str">
        <f>RIGHT(R47,LEN(R47)-LEN(S47)-1)</f>
        <v>plays</v>
      </c>
    </row>
    <row r="48" spans="1:20" x14ac:dyDescent="0.35">
      <c r="A48">
        <v>781</v>
      </c>
      <c r="B48" s="4" t="s">
        <v>1597</v>
      </c>
      <c r="C48" s="3" t="s">
        <v>1598</v>
      </c>
      <c r="D48">
        <v>8700</v>
      </c>
      <c r="E48">
        <v>4414</v>
      </c>
      <c r="F48">
        <f>ROUND(100*E48/D48,0)</f>
        <v>51</v>
      </c>
      <c r="G48" t="s">
        <v>74</v>
      </c>
      <c r="H48">
        <v>56</v>
      </c>
      <c r="I48">
        <f>ROUND(IF(H48&gt;0,E48/H48,0),2)</f>
        <v>78.819999999999993</v>
      </c>
      <c r="J48" t="s">
        <v>98</v>
      </c>
      <c r="K48" t="s">
        <v>99</v>
      </c>
      <c r="L48">
        <v>1288501200</v>
      </c>
      <c r="M48" s="8">
        <f>(((L48/60)/60)/24)+DATE(1970,1,1)</f>
        <v>40482.208333333336</v>
      </c>
      <c r="N48">
        <v>1292911200</v>
      </c>
      <c r="O48" s="8">
        <f>(((N48/60)/60)/24)+DATE(1970,1,1)</f>
        <v>40533.25</v>
      </c>
      <c r="P48" t="b">
        <v>0</v>
      </c>
      <c r="Q48" t="b">
        <v>0</v>
      </c>
      <c r="R48" t="s">
        <v>33</v>
      </c>
      <c r="S48" t="str">
        <f>LEFT(R48,FIND("/",R48)-1)</f>
        <v>theater</v>
      </c>
      <c r="T48" t="str">
        <f>RIGHT(R48,LEN(R48)-LEN(S48)-1)</f>
        <v>plays</v>
      </c>
    </row>
    <row r="49" spans="1:20" x14ac:dyDescent="0.35">
      <c r="A49">
        <v>790</v>
      </c>
      <c r="B49" s="4" t="s">
        <v>1615</v>
      </c>
      <c r="C49" s="3" t="s">
        <v>1616</v>
      </c>
      <c r="D49">
        <v>185900</v>
      </c>
      <c r="E49">
        <v>56774</v>
      </c>
      <c r="F49">
        <f>ROUND(100*E49/D49,0)</f>
        <v>31</v>
      </c>
      <c r="G49" t="s">
        <v>74</v>
      </c>
      <c r="H49">
        <v>1113</v>
      </c>
      <c r="I49">
        <f>ROUND(IF(H49&gt;0,E49/H49,0),2)</f>
        <v>51.01</v>
      </c>
      <c r="J49" t="s">
        <v>21</v>
      </c>
      <c r="K49" t="s">
        <v>22</v>
      </c>
      <c r="L49">
        <v>1266127200</v>
      </c>
      <c r="M49" s="8">
        <f>(((L49/60)/60)/24)+DATE(1970,1,1)</f>
        <v>40223.25</v>
      </c>
      <c r="N49">
        <v>1266645600</v>
      </c>
      <c r="O49" s="8">
        <f>(((N49/60)/60)/24)+DATE(1970,1,1)</f>
        <v>40229.25</v>
      </c>
      <c r="P49" t="b">
        <v>0</v>
      </c>
      <c r="Q49" t="b">
        <v>0</v>
      </c>
      <c r="R49" t="s">
        <v>33</v>
      </c>
      <c r="S49" t="str">
        <f>LEFT(R49,FIND("/",R49)-1)</f>
        <v>theater</v>
      </c>
      <c r="T49" t="str">
        <f>RIGHT(R49,LEN(R49)-LEN(S49)-1)</f>
        <v>plays</v>
      </c>
    </row>
    <row r="50" spans="1:20" x14ac:dyDescent="0.35">
      <c r="A50">
        <v>844</v>
      </c>
      <c r="B50" s="4" t="s">
        <v>1721</v>
      </c>
      <c r="C50" s="3" t="s">
        <v>1722</v>
      </c>
      <c r="D50">
        <v>8800</v>
      </c>
      <c r="E50">
        <v>8747</v>
      </c>
      <c r="F50">
        <f>ROUND(100*E50/D50,0)</f>
        <v>99</v>
      </c>
      <c r="G50" t="s">
        <v>74</v>
      </c>
      <c r="H50">
        <v>94</v>
      </c>
      <c r="I50">
        <f>ROUND(IF(H50&gt;0,E50/H50,0),2)</f>
        <v>93.05</v>
      </c>
      <c r="J50" t="s">
        <v>21</v>
      </c>
      <c r="K50" t="s">
        <v>22</v>
      </c>
      <c r="L50">
        <v>1327212000</v>
      </c>
      <c r="M50" s="8">
        <f>(((L50/60)/60)/24)+DATE(1970,1,1)</f>
        <v>40930.25</v>
      </c>
      <c r="N50">
        <v>1327471200</v>
      </c>
      <c r="O50" s="8">
        <f>(((N50/60)/60)/24)+DATE(1970,1,1)</f>
        <v>40933.25</v>
      </c>
      <c r="P50" t="b">
        <v>0</v>
      </c>
      <c r="Q50" t="b">
        <v>0</v>
      </c>
      <c r="R50" t="s">
        <v>42</v>
      </c>
      <c r="S50" t="str">
        <f>LEFT(R50,FIND("/",R50)-1)</f>
        <v>film &amp; video</v>
      </c>
      <c r="T50" t="str">
        <f>RIGHT(R50,LEN(R50)-LEN(S50)-1)</f>
        <v>documentary</v>
      </c>
    </row>
    <row r="51" spans="1:20" x14ac:dyDescent="0.35">
      <c r="A51">
        <v>866</v>
      </c>
      <c r="B51" s="4" t="s">
        <v>1764</v>
      </c>
      <c r="C51" s="3" t="s">
        <v>1765</v>
      </c>
      <c r="D51">
        <v>182800</v>
      </c>
      <c r="E51">
        <v>79045</v>
      </c>
      <c r="F51">
        <f>ROUND(100*E51/D51,0)</f>
        <v>43</v>
      </c>
      <c r="G51" t="s">
        <v>74</v>
      </c>
      <c r="H51">
        <v>898</v>
      </c>
      <c r="I51">
        <f>ROUND(IF(H51&gt;0,E51/H51,0),2)</f>
        <v>88.02</v>
      </c>
      <c r="J51" t="s">
        <v>21</v>
      </c>
      <c r="K51" t="s">
        <v>22</v>
      </c>
      <c r="L51">
        <v>1304830800</v>
      </c>
      <c r="M51" s="8">
        <f>(((L51/60)/60)/24)+DATE(1970,1,1)</f>
        <v>40671.208333333336</v>
      </c>
      <c r="N51">
        <v>1304917200</v>
      </c>
      <c r="O51" s="8">
        <f>(((N51/60)/60)/24)+DATE(1970,1,1)</f>
        <v>40672.208333333336</v>
      </c>
      <c r="P51" t="b">
        <v>0</v>
      </c>
      <c r="Q51" t="b">
        <v>0</v>
      </c>
      <c r="R51" t="s">
        <v>122</v>
      </c>
      <c r="S51" t="str">
        <f>LEFT(R51,FIND("/",R51)-1)</f>
        <v>photography</v>
      </c>
      <c r="T51" t="str">
        <f>RIGHT(R51,LEN(R51)-LEN(S51)-1)</f>
        <v>photography books</v>
      </c>
    </row>
    <row r="52" spans="1:20" x14ac:dyDescent="0.35">
      <c r="A52">
        <v>910</v>
      </c>
      <c r="B52" s="4" t="s">
        <v>1852</v>
      </c>
      <c r="C52" s="3" t="s">
        <v>1853</v>
      </c>
      <c r="D52">
        <v>154500</v>
      </c>
      <c r="E52">
        <v>30215</v>
      </c>
      <c r="F52">
        <f>ROUND(100*E52/D52,0)</f>
        <v>20</v>
      </c>
      <c r="G52" t="s">
        <v>74</v>
      </c>
      <c r="H52">
        <v>296</v>
      </c>
      <c r="I52">
        <f>ROUND(IF(H52&gt;0,E52/H52,0),2)</f>
        <v>102.08</v>
      </c>
      <c r="J52" t="s">
        <v>21</v>
      </c>
      <c r="K52" t="s">
        <v>22</v>
      </c>
      <c r="L52">
        <v>1421906400</v>
      </c>
      <c r="M52" s="8">
        <f>(((L52/60)/60)/24)+DATE(1970,1,1)</f>
        <v>42026.25</v>
      </c>
      <c r="N52">
        <v>1421992800</v>
      </c>
      <c r="O52" s="8">
        <f>(((N52/60)/60)/24)+DATE(1970,1,1)</f>
        <v>42027.25</v>
      </c>
      <c r="P52" t="b">
        <v>0</v>
      </c>
      <c r="Q52" t="b">
        <v>0</v>
      </c>
      <c r="R52" t="s">
        <v>33</v>
      </c>
      <c r="S52" t="str">
        <f>LEFT(R52,FIND("/",R52)-1)</f>
        <v>theater</v>
      </c>
      <c r="T52" t="str">
        <f>RIGHT(R52,LEN(R52)-LEN(S52)-1)</f>
        <v>plays</v>
      </c>
    </row>
    <row r="53" spans="1:20" x14ac:dyDescent="0.35">
      <c r="A53">
        <v>937</v>
      </c>
      <c r="B53" s="4" t="s">
        <v>1905</v>
      </c>
      <c r="C53" s="3" t="s">
        <v>1906</v>
      </c>
      <c r="D53">
        <v>171000</v>
      </c>
      <c r="E53">
        <v>84891</v>
      </c>
      <c r="F53">
        <f>ROUND(100*E53/D53,0)</f>
        <v>50</v>
      </c>
      <c r="G53" t="s">
        <v>74</v>
      </c>
      <c r="H53">
        <v>976</v>
      </c>
      <c r="I53">
        <f>ROUND(IF(H53&gt;0,E53/H53,0),2)</f>
        <v>86.98</v>
      </c>
      <c r="J53" t="s">
        <v>21</v>
      </c>
      <c r="K53" t="s">
        <v>22</v>
      </c>
      <c r="L53">
        <v>1448517600</v>
      </c>
      <c r="M53" s="8">
        <f>(((L53/60)/60)/24)+DATE(1970,1,1)</f>
        <v>42334.25</v>
      </c>
      <c r="N53">
        <v>1449295200</v>
      </c>
      <c r="O53" s="8">
        <f>(((N53/60)/60)/24)+DATE(1970,1,1)</f>
        <v>42343.25</v>
      </c>
      <c r="P53" t="b">
        <v>0</v>
      </c>
      <c r="Q53" t="b">
        <v>0</v>
      </c>
      <c r="R53" t="s">
        <v>42</v>
      </c>
      <c r="S53" t="str">
        <f>LEFT(R53,FIND("/",R53)-1)</f>
        <v>film &amp; video</v>
      </c>
      <c r="T53" t="str">
        <f>RIGHT(R53,LEN(R53)-LEN(S53)-1)</f>
        <v>documentary</v>
      </c>
    </row>
    <row r="54" spans="1:20" x14ac:dyDescent="0.35">
      <c r="A54">
        <v>948</v>
      </c>
      <c r="B54" s="4" t="s">
        <v>1926</v>
      </c>
      <c r="C54" s="3" t="s">
        <v>1927</v>
      </c>
      <c r="D54">
        <v>9400</v>
      </c>
      <c r="E54">
        <v>5918</v>
      </c>
      <c r="F54">
        <f>ROUND(100*E54/D54,0)</f>
        <v>63</v>
      </c>
      <c r="G54" t="s">
        <v>74</v>
      </c>
      <c r="H54">
        <v>160</v>
      </c>
      <c r="I54">
        <f>ROUND(IF(H54&gt;0,E54/H54,0),2)</f>
        <v>36.99</v>
      </c>
      <c r="J54" t="s">
        <v>21</v>
      </c>
      <c r="K54" t="s">
        <v>22</v>
      </c>
      <c r="L54">
        <v>1418364000</v>
      </c>
      <c r="M54" s="8">
        <f>(((L54/60)/60)/24)+DATE(1970,1,1)</f>
        <v>41985.25</v>
      </c>
      <c r="N54">
        <v>1419228000</v>
      </c>
      <c r="O54" s="8">
        <f>(((N54/60)/60)/24)+DATE(1970,1,1)</f>
        <v>41995.25</v>
      </c>
      <c r="P54" t="b">
        <v>1</v>
      </c>
      <c r="Q54" t="b">
        <v>1</v>
      </c>
      <c r="R54" t="s">
        <v>42</v>
      </c>
      <c r="S54" t="str">
        <f>LEFT(R54,FIND("/",R54)-1)</f>
        <v>film &amp; video</v>
      </c>
      <c r="T54" t="str">
        <f>RIGHT(R54,LEN(R54)-LEN(S54)-1)</f>
        <v>documentary</v>
      </c>
    </row>
    <row r="55" spans="1:20" x14ac:dyDescent="0.35">
      <c r="A55">
        <v>952</v>
      </c>
      <c r="B55" s="4" t="s">
        <v>1934</v>
      </c>
      <c r="C55" s="3" t="s">
        <v>1935</v>
      </c>
      <c r="D55">
        <v>145500</v>
      </c>
      <c r="E55">
        <v>101987</v>
      </c>
      <c r="F55">
        <f>ROUND(100*E55/D55,0)</f>
        <v>70</v>
      </c>
      <c r="G55" t="s">
        <v>74</v>
      </c>
      <c r="H55">
        <v>2266</v>
      </c>
      <c r="I55">
        <f>ROUND(IF(H55&gt;0,E55/H55,0),2)</f>
        <v>45.01</v>
      </c>
      <c r="J55" t="s">
        <v>21</v>
      </c>
      <c r="K55" t="s">
        <v>22</v>
      </c>
      <c r="L55">
        <v>1470718800</v>
      </c>
      <c r="M55" s="8">
        <f>(((L55/60)/60)/24)+DATE(1970,1,1)</f>
        <v>42591.208333333328</v>
      </c>
      <c r="N55">
        <v>1471928400</v>
      </c>
      <c r="O55" s="8">
        <f>(((N55/60)/60)/24)+DATE(1970,1,1)</f>
        <v>42605.208333333328</v>
      </c>
      <c r="P55" t="b">
        <v>0</v>
      </c>
      <c r="Q55" t="b">
        <v>0</v>
      </c>
      <c r="R55" t="s">
        <v>42</v>
      </c>
      <c r="S55" t="str">
        <f>LEFT(R55,FIND("/",R55)-1)</f>
        <v>film &amp; video</v>
      </c>
      <c r="T55" t="str">
        <f>RIGHT(R55,LEN(R55)-LEN(S55)-1)</f>
        <v>documentary</v>
      </c>
    </row>
    <row r="56" spans="1:20" x14ac:dyDescent="0.35">
      <c r="A56">
        <v>993</v>
      </c>
      <c r="B56" s="4" t="s">
        <v>2013</v>
      </c>
      <c r="C56" s="3" t="s">
        <v>2014</v>
      </c>
      <c r="D56">
        <v>9800</v>
      </c>
      <c r="E56">
        <v>7608</v>
      </c>
      <c r="F56">
        <f>ROUND(100*E56/D56,0)</f>
        <v>78</v>
      </c>
      <c r="G56" t="s">
        <v>74</v>
      </c>
      <c r="H56">
        <v>75</v>
      </c>
      <c r="I56">
        <f>ROUND(IF(H56&gt;0,E56/H56,0),2)</f>
        <v>101.44</v>
      </c>
      <c r="J56" t="s">
        <v>107</v>
      </c>
      <c r="K56" t="s">
        <v>108</v>
      </c>
      <c r="L56">
        <v>1450936800</v>
      </c>
      <c r="M56" s="8">
        <f>(((L56/60)/60)/24)+DATE(1970,1,1)</f>
        <v>42362.25</v>
      </c>
      <c r="N56">
        <v>1452405600</v>
      </c>
      <c r="O56" s="8">
        <f>(((N56/60)/60)/24)+DATE(1970,1,1)</f>
        <v>42379.25</v>
      </c>
      <c r="P56" t="b">
        <v>0</v>
      </c>
      <c r="Q56" t="b">
        <v>1</v>
      </c>
      <c r="R56" t="s">
        <v>122</v>
      </c>
      <c r="S56" t="str">
        <f>LEFT(R56,FIND("/",R56)-1)</f>
        <v>photography</v>
      </c>
      <c r="T56" t="str">
        <f>RIGHT(R56,LEN(R56)-LEN(S56)-1)</f>
        <v>photography books</v>
      </c>
    </row>
    <row r="57" spans="1:20" x14ac:dyDescent="0.35">
      <c r="A57">
        <v>997</v>
      </c>
      <c r="B57" s="4" t="s">
        <v>2021</v>
      </c>
      <c r="C57" s="3" t="s">
        <v>2022</v>
      </c>
      <c r="D57">
        <v>7600</v>
      </c>
      <c r="E57">
        <v>4603</v>
      </c>
      <c r="F57">
        <f>ROUND(100*E57/D57,0)</f>
        <v>61</v>
      </c>
      <c r="G57" t="s">
        <v>74</v>
      </c>
      <c r="H57">
        <v>139</v>
      </c>
      <c r="I57">
        <f>ROUND(IF(H57&gt;0,E57/H57,0),2)</f>
        <v>33.119999999999997</v>
      </c>
      <c r="J57" t="s">
        <v>107</v>
      </c>
      <c r="K57" t="s">
        <v>108</v>
      </c>
      <c r="L57">
        <v>1390197600</v>
      </c>
      <c r="M57" s="8">
        <f>(((L57/60)/60)/24)+DATE(1970,1,1)</f>
        <v>41659.25</v>
      </c>
      <c r="N57">
        <v>1390629600</v>
      </c>
      <c r="O57" s="8">
        <f>(((N57/60)/60)/24)+DATE(1970,1,1)</f>
        <v>41664.25</v>
      </c>
      <c r="P57" t="b">
        <v>0</v>
      </c>
      <c r="Q57" t="b">
        <v>0</v>
      </c>
      <c r="R57" t="s">
        <v>33</v>
      </c>
      <c r="S57" t="str">
        <f>LEFT(R57,FIND("/",R57)-1)</f>
        <v>theater</v>
      </c>
      <c r="T57" t="str">
        <f>RIGHT(R57,LEN(R57)-LEN(S57)-1)</f>
        <v>plays</v>
      </c>
    </row>
    <row r="58" spans="1:20" x14ac:dyDescent="0.35">
      <c r="A58">
        <v>999</v>
      </c>
      <c r="B58" s="4" t="s">
        <v>2025</v>
      </c>
      <c r="C58" s="3" t="s">
        <v>2026</v>
      </c>
      <c r="D58">
        <v>111100</v>
      </c>
      <c r="E58">
        <v>62819</v>
      </c>
      <c r="F58">
        <f>ROUND(100*E58/D58,0)</f>
        <v>57</v>
      </c>
      <c r="G58" t="s">
        <v>74</v>
      </c>
      <c r="H58">
        <v>1122</v>
      </c>
      <c r="I58">
        <f>ROUND(IF(H58&gt;0,E58/H58,0),2)</f>
        <v>55.99</v>
      </c>
      <c r="J58" t="s">
        <v>21</v>
      </c>
      <c r="K58" t="s">
        <v>22</v>
      </c>
      <c r="L58">
        <v>1467176400</v>
      </c>
      <c r="M58" s="8">
        <f>(((L58/60)/60)/24)+DATE(1970,1,1)</f>
        <v>42550.208333333328</v>
      </c>
      <c r="N58">
        <v>1467781200</v>
      </c>
      <c r="O58" s="8">
        <f>(((N58/60)/60)/24)+DATE(1970,1,1)</f>
        <v>42557.208333333328</v>
      </c>
      <c r="P58" t="b">
        <v>0</v>
      </c>
      <c r="Q58" t="b">
        <v>0</v>
      </c>
      <c r="R58" t="s">
        <v>17</v>
      </c>
      <c r="S58" t="str">
        <f>LEFT(R58,FIND("/",R58)-1)</f>
        <v>food</v>
      </c>
      <c r="T58" t="str">
        <f>RIGHT(R58,LEN(R58)-LEN(S58)-1)</f>
        <v>food trucks</v>
      </c>
    </row>
    <row r="59" spans="1:20" x14ac:dyDescent="0.35">
      <c r="A59">
        <v>0</v>
      </c>
      <c r="B59" s="4" t="s">
        <v>12</v>
      </c>
      <c r="C59" s="3" t="s">
        <v>13</v>
      </c>
      <c r="D59">
        <v>100</v>
      </c>
      <c r="E59">
        <v>0</v>
      </c>
      <c r="F59">
        <f>ROUND(100*E59/D59,0)</f>
        <v>0</v>
      </c>
      <c r="G59" t="s">
        <v>14</v>
      </c>
      <c r="H59">
        <v>0</v>
      </c>
      <c r="I59">
        <f>ROUND(IF(H59&gt;0,E59/H59,0),2)</f>
        <v>0</v>
      </c>
      <c r="J59" t="s">
        <v>15</v>
      </c>
      <c r="K59" t="s">
        <v>16</v>
      </c>
      <c r="L59">
        <v>1448690400</v>
      </c>
      <c r="M59" s="8">
        <f>(((L59/60)/60)/24)+DATE(1970,1,1)</f>
        <v>42336.25</v>
      </c>
      <c r="N59">
        <v>1450159200</v>
      </c>
      <c r="O59" s="8">
        <f>(((N59/60)/60)/24)+DATE(1970,1,1)</f>
        <v>42353.25</v>
      </c>
      <c r="P59" t="b">
        <v>0</v>
      </c>
      <c r="Q59" t="b">
        <v>0</v>
      </c>
      <c r="R59" t="s">
        <v>17</v>
      </c>
      <c r="S59" t="str">
        <f>LEFT(R59,FIND("/",R59)-1)</f>
        <v>food</v>
      </c>
      <c r="T59" t="str">
        <f>RIGHT(R59,LEN(R59)-LEN(S59)-1)</f>
        <v>food trucks</v>
      </c>
    </row>
    <row r="60" spans="1:20" ht="31" x14ac:dyDescent="0.35">
      <c r="A60">
        <v>3</v>
      </c>
      <c r="B60" s="4" t="s">
        <v>29</v>
      </c>
      <c r="C60" s="3" t="s">
        <v>30</v>
      </c>
      <c r="D60">
        <v>4200</v>
      </c>
      <c r="E60">
        <v>2477</v>
      </c>
      <c r="F60">
        <f>ROUND(100*E60/D60,0)</f>
        <v>59</v>
      </c>
      <c r="G60" t="s">
        <v>14</v>
      </c>
      <c r="H60">
        <v>24</v>
      </c>
      <c r="I60">
        <f>ROUND(IF(H60&gt;0,E60/H60,0),2)</f>
        <v>103.21</v>
      </c>
      <c r="J60" t="s">
        <v>21</v>
      </c>
      <c r="K60" t="s">
        <v>22</v>
      </c>
      <c r="L60">
        <v>1565499600</v>
      </c>
      <c r="M60" s="8">
        <f>(((L60/60)/60)/24)+DATE(1970,1,1)</f>
        <v>43688.208333333328</v>
      </c>
      <c r="N60">
        <v>1568955600</v>
      </c>
      <c r="O60" s="8">
        <f>(((N60/60)/60)/24)+DATE(1970,1,1)</f>
        <v>43728.208333333328</v>
      </c>
      <c r="P60" t="b">
        <v>0</v>
      </c>
      <c r="Q60" t="b">
        <v>0</v>
      </c>
      <c r="R60" t="s">
        <v>23</v>
      </c>
      <c r="S60" t="str">
        <f>LEFT(R60,FIND("/",R60)-1)</f>
        <v>music</v>
      </c>
      <c r="T60" t="str">
        <f>RIGHT(R60,LEN(R60)-LEN(S60)-1)</f>
        <v>rock</v>
      </c>
    </row>
    <row r="61" spans="1:20" x14ac:dyDescent="0.35">
      <c r="A61">
        <v>4</v>
      </c>
      <c r="B61" s="4" t="s">
        <v>31</v>
      </c>
      <c r="C61" s="3" t="s">
        <v>32</v>
      </c>
      <c r="D61">
        <v>7600</v>
      </c>
      <c r="E61">
        <v>5265</v>
      </c>
      <c r="F61">
        <f>ROUND(100*E61/D61,0)</f>
        <v>69</v>
      </c>
      <c r="G61" t="s">
        <v>14</v>
      </c>
      <c r="H61">
        <v>53</v>
      </c>
      <c r="I61">
        <f>ROUND(IF(H61&gt;0,E61/H61,0),2)</f>
        <v>99.34</v>
      </c>
      <c r="J61" t="s">
        <v>21</v>
      </c>
      <c r="K61" t="s">
        <v>22</v>
      </c>
      <c r="L61">
        <v>1547964000</v>
      </c>
      <c r="M61" s="8">
        <f>(((L61/60)/60)/24)+DATE(1970,1,1)</f>
        <v>43485.25</v>
      </c>
      <c r="N61">
        <v>1548309600</v>
      </c>
      <c r="O61" s="8">
        <f>(((N61/60)/60)/24)+DATE(1970,1,1)</f>
        <v>43489.25</v>
      </c>
      <c r="P61" t="b">
        <v>0</v>
      </c>
      <c r="Q61" t="b">
        <v>0</v>
      </c>
      <c r="R61" t="s">
        <v>33</v>
      </c>
      <c r="S61" t="str">
        <f>LEFT(R61,FIND("/",R61)-1)</f>
        <v>theater</v>
      </c>
      <c r="T61" t="str">
        <f>RIGHT(R61,LEN(R61)-LEN(S61)-1)</f>
        <v>plays</v>
      </c>
    </row>
    <row r="62" spans="1:20" x14ac:dyDescent="0.35">
      <c r="A62">
        <v>6</v>
      </c>
      <c r="B62" s="4" t="s">
        <v>38</v>
      </c>
      <c r="C62" s="3" t="s">
        <v>39</v>
      </c>
      <c r="D62">
        <v>5200</v>
      </c>
      <c r="E62">
        <v>1090</v>
      </c>
      <c r="F62">
        <f>ROUND(100*E62/D62,0)</f>
        <v>21</v>
      </c>
      <c r="G62" t="s">
        <v>14</v>
      </c>
      <c r="H62">
        <v>18</v>
      </c>
      <c r="I62">
        <f>ROUND(IF(H62&gt;0,E62/H62,0),2)</f>
        <v>60.56</v>
      </c>
      <c r="J62" t="s">
        <v>40</v>
      </c>
      <c r="K62" t="s">
        <v>41</v>
      </c>
      <c r="L62">
        <v>1505278800</v>
      </c>
      <c r="M62" s="8">
        <f>(((L62/60)/60)/24)+DATE(1970,1,1)</f>
        <v>42991.208333333328</v>
      </c>
      <c r="N62">
        <v>1505365200</v>
      </c>
      <c r="O62" s="8">
        <f>(((N62/60)/60)/24)+DATE(1970,1,1)</f>
        <v>42992.208333333328</v>
      </c>
      <c r="P62" t="b">
        <v>0</v>
      </c>
      <c r="Q62" t="b">
        <v>0</v>
      </c>
      <c r="R62" t="s">
        <v>42</v>
      </c>
      <c r="S62" t="str">
        <f>LEFT(R62,FIND("/",R62)-1)</f>
        <v>film &amp; video</v>
      </c>
      <c r="T62" t="str">
        <f>RIGHT(R62,LEN(R62)-LEN(S62)-1)</f>
        <v>documentary</v>
      </c>
    </row>
    <row r="63" spans="1:20" x14ac:dyDescent="0.35">
      <c r="A63">
        <v>9</v>
      </c>
      <c r="B63" s="4" t="s">
        <v>48</v>
      </c>
      <c r="C63" s="3" t="s">
        <v>49</v>
      </c>
      <c r="D63">
        <v>6200</v>
      </c>
      <c r="E63">
        <v>3208</v>
      </c>
      <c r="F63">
        <f>ROUND(100*E63/D63,0)</f>
        <v>52</v>
      </c>
      <c r="G63" t="s">
        <v>14</v>
      </c>
      <c r="H63">
        <v>44</v>
      </c>
      <c r="I63">
        <f>ROUND(IF(H63&gt;0,E63/H63,0),2)</f>
        <v>72.91</v>
      </c>
      <c r="J63" t="s">
        <v>21</v>
      </c>
      <c r="K63" t="s">
        <v>22</v>
      </c>
      <c r="L63">
        <v>1379566800</v>
      </c>
      <c r="M63" s="8">
        <f>(((L63/60)/60)/24)+DATE(1970,1,1)</f>
        <v>41536.208333333336</v>
      </c>
      <c r="N63">
        <v>1383804000</v>
      </c>
      <c r="O63" s="8">
        <f>(((N63/60)/60)/24)+DATE(1970,1,1)</f>
        <v>41585.25</v>
      </c>
      <c r="P63" t="b">
        <v>0</v>
      </c>
      <c r="Q63" t="b">
        <v>0</v>
      </c>
      <c r="R63" t="s">
        <v>50</v>
      </c>
      <c r="S63" t="str">
        <f>LEFT(R63,FIND("/",R63)-1)</f>
        <v>music</v>
      </c>
      <c r="T63" t="str">
        <f>RIGHT(R63,LEN(R63)-LEN(S63)-1)</f>
        <v>electric music</v>
      </c>
    </row>
    <row r="64" spans="1:20" ht="31" x14ac:dyDescent="0.35">
      <c r="A64">
        <v>11</v>
      </c>
      <c r="B64" s="4" t="s">
        <v>54</v>
      </c>
      <c r="C64" s="3" t="s">
        <v>55</v>
      </c>
      <c r="D64">
        <v>6300</v>
      </c>
      <c r="E64">
        <v>3030</v>
      </c>
      <c r="F64">
        <f>ROUND(100*E64/D64,0)</f>
        <v>48</v>
      </c>
      <c r="G64" t="s">
        <v>14</v>
      </c>
      <c r="H64">
        <v>27</v>
      </c>
      <c r="I64">
        <f>ROUND(IF(H64&gt;0,E64/H64,0),2)</f>
        <v>112.22</v>
      </c>
      <c r="J64" t="s">
        <v>21</v>
      </c>
      <c r="K64" t="s">
        <v>22</v>
      </c>
      <c r="L64">
        <v>1285045200</v>
      </c>
      <c r="M64" s="8">
        <f>(((L64/60)/60)/24)+DATE(1970,1,1)</f>
        <v>40442.208333333336</v>
      </c>
      <c r="N64">
        <v>1285563600</v>
      </c>
      <c r="O64" s="8">
        <f>(((N64/60)/60)/24)+DATE(1970,1,1)</f>
        <v>40448.208333333336</v>
      </c>
      <c r="P64" t="b">
        <v>0</v>
      </c>
      <c r="Q64" t="b">
        <v>1</v>
      </c>
      <c r="R64" t="s">
        <v>33</v>
      </c>
      <c r="S64" t="str">
        <f>LEFT(R64,FIND("/",R64)-1)</f>
        <v>theater</v>
      </c>
      <c r="T64" t="str">
        <f>RIGHT(R64,LEN(R64)-LEN(S64)-1)</f>
        <v>plays</v>
      </c>
    </row>
    <row r="65" spans="1:20" x14ac:dyDescent="0.35">
      <c r="A65">
        <v>12</v>
      </c>
      <c r="B65" s="4" t="s">
        <v>56</v>
      </c>
      <c r="C65" s="3" t="s">
        <v>57</v>
      </c>
      <c r="D65">
        <v>6300</v>
      </c>
      <c r="E65">
        <v>5629</v>
      </c>
      <c r="F65">
        <f>ROUND(100*E65/D65,0)</f>
        <v>89</v>
      </c>
      <c r="G65" t="s">
        <v>14</v>
      </c>
      <c r="H65">
        <v>55</v>
      </c>
      <c r="I65">
        <f>ROUND(IF(H65&gt;0,E65/H65,0),2)</f>
        <v>102.35</v>
      </c>
      <c r="J65" t="s">
        <v>21</v>
      </c>
      <c r="K65" t="s">
        <v>22</v>
      </c>
      <c r="L65">
        <v>1571720400</v>
      </c>
      <c r="M65" s="8">
        <f>(((L65/60)/60)/24)+DATE(1970,1,1)</f>
        <v>43760.208333333328</v>
      </c>
      <c r="N65">
        <v>1572411600</v>
      </c>
      <c r="O65" s="8">
        <f>(((N65/60)/60)/24)+DATE(1970,1,1)</f>
        <v>43768.208333333328</v>
      </c>
      <c r="P65" t="b">
        <v>0</v>
      </c>
      <c r="Q65" t="b">
        <v>0</v>
      </c>
      <c r="R65" t="s">
        <v>53</v>
      </c>
      <c r="S65" t="str">
        <f>LEFT(R65,FIND("/",R65)-1)</f>
        <v>film &amp; video</v>
      </c>
      <c r="T65" t="str">
        <f>RIGHT(R65,LEN(R65)-LEN(S65)-1)</f>
        <v>drama</v>
      </c>
    </row>
    <row r="66" spans="1:20" x14ac:dyDescent="0.35">
      <c r="A66">
        <v>14</v>
      </c>
      <c r="B66" s="4" t="s">
        <v>61</v>
      </c>
      <c r="C66" s="3" t="s">
        <v>62</v>
      </c>
      <c r="D66">
        <v>28200</v>
      </c>
      <c r="E66">
        <v>18829</v>
      </c>
      <c r="F66">
        <f>ROUND(100*E66/D66,0)</f>
        <v>67</v>
      </c>
      <c r="G66" t="s">
        <v>14</v>
      </c>
      <c r="H66">
        <v>200</v>
      </c>
      <c r="I66">
        <f>ROUND(IF(H66&gt;0,E66/H66,0),2)</f>
        <v>94.15</v>
      </c>
      <c r="J66" t="s">
        <v>21</v>
      </c>
      <c r="K66" t="s">
        <v>22</v>
      </c>
      <c r="L66">
        <v>1331013600</v>
      </c>
      <c r="M66" s="8">
        <f>(((L66/60)/60)/24)+DATE(1970,1,1)</f>
        <v>40974.25</v>
      </c>
      <c r="N66">
        <v>1333342800</v>
      </c>
      <c r="O66" s="8">
        <f>(((N66/60)/60)/24)+DATE(1970,1,1)</f>
        <v>41001.208333333336</v>
      </c>
      <c r="P66" t="b">
        <v>0</v>
      </c>
      <c r="Q66" t="b">
        <v>0</v>
      </c>
      <c r="R66" t="s">
        <v>60</v>
      </c>
      <c r="S66" t="str">
        <f>LEFT(R66,FIND("/",R66)-1)</f>
        <v>music</v>
      </c>
      <c r="T66" t="str">
        <f>RIGHT(R66,LEN(R66)-LEN(S66)-1)</f>
        <v>indie rock</v>
      </c>
    </row>
    <row r="67" spans="1:20" x14ac:dyDescent="0.35">
      <c r="A67">
        <v>15</v>
      </c>
      <c r="B67" s="4" t="s">
        <v>63</v>
      </c>
      <c r="C67" s="3" t="s">
        <v>64</v>
      </c>
      <c r="D67">
        <v>81200</v>
      </c>
      <c r="E67">
        <v>38414</v>
      </c>
      <c r="F67">
        <f>ROUND(100*E67/D67,0)</f>
        <v>47</v>
      </c>
      <c r="G67" t="s">
        <v>14</v>
      </c>
      <c r="H67">
        <v>452</v>
      </c>
      <c r="I67">
        <f>ROUND(IF(H67&gt;0,E67/H67,0),2)</f>
        <v>84.99</v>
      </c>
      <c r="J67" t="s">
        <v>21</v>
      </c>
      <c r="K67" t="s">
        <v>22</v>
      </c>
      <c r="L67">
        <v>1575957600</v>
      </c>
      <c r="M67" s="8">
        <f>(((L67/60)/60)/24)+DATE(1970,1,1)</f>
        <v>43809.25</v>
      </c>
      <c r="N67">
        <v>1576303200</v>
      </c>
      <c r="O67" s="8">
        <f>(((N67/60)/60)/24)+DATE(1970,1,1)</f>
        <v>43813.25</v>
      </c>
      <c r="P67" t="b">
        <v>0</v>
      </c>
      <c r="Q67" t="b">
        <v>0</v>
      </c>
      <c r="R67" t="s">
        <v>65</v>
      </c>
      <c r="S67" t="str">
        <f>LEFT(R67,FIND("/",R67)-1)</f>
        <v>technology</v>
      </c>
      <c r="T67" t="str">
        <f>RIGHT(R67,LEN(R67)-LEN(S67)-1)</f>
        <v>wearables</v>
      </c>
    </row>
    <row r="68" spans="1:20" x14ac:dyDescent="0.35">
      <c r="A68">
        <v>19</v>
      </c>
      <c r="B68" s="4" t="s">
        <v>75</v>
      </c>
      <c r="C68" s="3" t="s">
        <v>76</v>
      </c>
      <c r="D68">
        <v>62500</v>
      </c>
      <c r="E68">
        <v>30331</v>
      </c>
      <c r="F68">
        <f>ROUND(100*E68/D68,0)</f>
        <v>49</v>
      </c>
      <c r="G68" t="s">
        <v>14</v>
      </c>
      <c r="H68">
        <v>674</v>
      </c>
      <c r="I68">
        <f>ROUND(IF(H68&gt;0,E68/H68,0),2)</f>
        <v>45</v>
      </c>
      <c r="J68" t="s">
        <v>21</v>
      </c>
      <c r="K68" t="s">
        <v>22</v>
      </c>
      <c r="L68">
        <v>1551679200</v>
      </c>
      <c r="M68" s="8">
        <f>(((L68/60)/60)/24)+DATE(1970,1,1)</f>
        <v>43528.25</v>
      </c>
      <c r="N68">
        <v>1553490000</v>
      </c>
      <c r="O68" s="8">
        <f>(((N68/60)/60)/24)+DATE(1970,1,1)</f>
        <v>43549.208333333328</v>
      </c>
      <c r="P68" t="b">
        <v>0</v>
      </c>
      <c r="Q68" t="b">
        <v>1</v>
      </c>
      <c r="R68" t="s">
        <v>33</v>
      </c>
      <c r="S68" t="str">
        <f>LEFT(R68,FIND("/",R68)-1)</f>
        <v>theater</v>
      </c>
      <c r="T68" t="str">
        <f>RIGHT(R68,LEN(R68)-LEN(S68)-1)</f>
        <v>plays</v>
      </c>
    </row>
    <row r="69" spans="1:20" x14ac:dyDescent="0.35">
      <c r="A69">
        <v>21</v>
      </c>
      <c r="B69" s="4" t="s">
        <v>79</v>
      </c>
      <c r="C69" s="3" t="s">
        <v>80</v>
      </c>
      <c r="D69">
        <v>94000</v>
      </c>
      <c r="E69">
        <v>38533</v>
      </c>
      <c r="F69">
        <f>ROUND(100*E69/D69,0)</f>
        <v>41</v>
      </c>
      <c r="G69" t="s">
        <v>14</v>
      </c>
      <c r="H69">
        <v>558</v>
      </c>
      <c r="I69">
        <f>ROUND(IF(H69&gt;0,E69/H69,0),2)</f>
        <v>69.06</v>
      </c>
      <c r="J69" t="s">
        <v>21</v>
      </c>
      <c r="K69" t="s">
        <v>22</v>
      </c>
      <c r="L69">
        <v>1313384400</v>
      </c>
      <c r="M69" s="8">
        <f>(((L69/60)/60)/24)+DATE(1970,1,1)</f>
        <v>40770.208333333336</v>
      </c>
      <c r="N69">
        <v>1316322000</v>
      </c>
      <c r="O69" s="8">
        <f>(((N69/60)/60)/24)+DATE(1970,1,1)</f>
        <v>40804.208333333336</v>
      </c>
      <c r="P69" t="b">
        <v>0</v>
      </c>
      <c r="Q69" t="b">
        <v>0</v>
      </c>
      <c r="R69" t="s">
        <v>33</v>
      </c>
      <c r="S69" t="str">
        <f>LEFT(R69,FIND("/",R69)-1)</f>
        <v>theater</v>
      </c>
      <c r="T69" t="str">
        <f>RIGHT(R69,LEN(R69)-LEN(S69)-1)</f>
        <v>plays</v>
      </c>
    </row>
    <row r="70" spans="1:20" x14ac:dyDescent="0.35">
      <c r="A70">
        <v>27</v>
      </c>
      <c r="B70" s="4" t="s">
        <v>92</v>
      </c>
      <c r="C70" s="3" t="s">
        <v>93</v>
      </c>
      <c r="D70">
        <v>2000</v>
      </c>
      <c r="E70">
        <v>1599</v>
      </c>
      <c r="F70">
        <f>ROUND(100*E70/D70,0)</f>
        <v>80</v>
      </c>
      <c r="G70" t="s">
        <v>14</v>
      </c>
      <c r="H70">
        <v>15</v>
      </c>
      <c r="I70">
        <f>ROUND(IF(H70&gt;0,E70/H70,0),2)</f>
        <v>106.6</v>
      </c>
      <c r="J70" t="s">
        <v>21</v>
      </c>
      <c r="K70" t="s">
        <v>22</v>
      </c>
      <c r="L70">
        <v>1443848400</v>
      </c>
      <c r="M70" s="8">
        <f>(((L70/60)/60)/24)+DATE(1970,1,1)</f>
        <v>42280.208333333328</v>
      </c>
      <c r="N70">
        <v>1444539600</v>
      </c>
      <c r="O70" s="8">
        <f>(((N70/60)/60)/24)+DATE(1970,1,1)</f>
        <v>42288.208333333328</v>
      </c>
      <c r="P70" t="b">
        <v>0</v>
      </c>
      <c r="Q70" t="b">
        <v>0</v>
      </c>
      <c r="R70" t="s">
        <v>23</v>
      </c>
      <c r="S70" t="str">
        <f>LEFT(R70,FIND("/",R70)-1)</f>
        <v>music</v>
      </c>
      <c r="T70" t="str">
        <f>RIGHT(R70,LEN(R70)-LEN(S70)-1)</f>
        <v>rock</v>
      </c>
    </row>
    <row r="71" spans="1:20" x14ac:dyDescent="0.35">
      <c r="A71">
        <v>32</v>
      </c>
      <c r="B71" s="4" t="s">
        <v>105</v>
      </c>
      <c r="C71" s="3" t="s">
        <v>106</v>
      </c>
      <c r="D71">
        <v>101000</v>
      </c>
      <c r="E71">
        <v>87676</v>
      </c>
      <c r="F71">
        <f>ROUND(100*E71/D71,0)</f>
        <v>87</v>
      </c>
      <c r="G71" t="s">
        <v>14</v>
      </c>
      <c r="H71">
        <v>2307</v>
      </c>
      <c r="I71">
        <f>ROUND(IF(H71&gt;0,E71/H71,0),2)</f>
        <v>38</v>
      </c>
      <c r="J71" t="s">
        <v>107</v>
      </c>
      <c r="K71" t="s">
        <v>108</v>
      </c>
      <c r="L71">
        <v>1515564000</v>
      </c>
      <c r="M71" s="8">
        <f>(((L71/60)/60)/24)+DATE(1970,1,1)</f>
        <v>43110.25</v>
      </c>
      <c r="N71">
        <v>1517896800</v>
      </c>
      <c r="O71" s="8">
        <f>(((N71/60)/60)/24)+DATE(1970,1,1)</f>
        <v>43137.25</v>
      </c>
      <c r="P71" t="b">
        <v>0</v>
      </c>
      <c r="Q71" t="b">
        <v>0</v>
      </c>
      <c r="R71" t="s">
        <v>42</v>
      </c>
      <c r="S71" t="str">
        <f>LEFT(R71,FIND("/",R71)-1)</f>
        <v>film &amp; video</v>
      </c>
      <c r="T71" t="str">
        <f>RIGHT(R71,LEN(R71)-LEN(S71)-1)</f>
        <v>documentary</v>
      </c>
    </row>
    <row r="72" spans="1:20" x14ac:dyDescent="0.35">
      <c r="A72">
        <v>39</v>
      </c>
      <c r="B72" s="4" t="s">
        <v>123</v>
      </c>
      <c r="C72" s="3" t="s">
        <v>124</v>
      </c>
      <c r="D72">
        <v>9900</v>
      </c>
      <c r="E72">
        <v>5027</v>
      </c>
      <c r="F72">
        <f>ROUND(100*E72/D72,0)</f>
        <v>51</v>
      </c>
      <c r="G72" t="s">
        <v>14</v>
      </c>
      <c r="H72">
        <v>88</v>
      </c>
      <c r="I72">
        <f>ROUND(IF(H72&gt;0,E72/H72,0),2)</f>
        <v>57.13</v>
      </c>
      <c r="J72" t="s">
        <v>36</v>
      </c>
      <c r="K72" t="s">
        <v>37</v>
      </c>
      <c r="L72">
        <v>1361772000</v>
      </c>
      <c r="M72" s="8">
        <f>(((L72/60)/60)/24)+DATE(1970,1,1)</f>
        <v>41330.25</v>
      </c>
      <c r="N72">
        <v>1362978000</v>
      </c>
      <c r="O72" s="8">
        <f>(((N72/60)/60)/24)+DATE(1970,1,1)</f>
        <v>41344.208333333336</v>
      </c>
      <c r="P72" t="b">
        <v>0</v>
      </c>
      <c r="Q72" t="b">
        <v>0</v>
      </c>
      <c r="R72" t="s">
        <v>33</v>
      </c>
      <c r="S72" t="str">
        <f>LEFT(R72,FIND("/",R72)-1)</f>
        <v>theater</v>
      </c>
      <c r="T72" t="str">
        <f>RIGHT(R72,LEN(R72)-LEN(S72)-1)</f>
        <v>plays</v>
      </c>
    </row>
    <row r="73" spans="1:20" ht="31" x14ac:dyDescent="0.35">
      <c r="A73">
        <v>45</v>
      </c>
      <c r="B73" s="4" t="s">
        <v>136</v>
      </c>
      <c r="C73" s="3" t="s">
        <v>137</v>
      </c>
      <c r="D73">
        <v>9500</v>
      </c>
      <c r="E73">
        <v>4530</v>
      </c>
      <c r="F73">
        <f>ROUND(100*E73/D73,0)</f>
        <v>48</v>
      </c>
      <c r="G73" t="s">
        <v>14</v>
      </c>
      <c r="H73">
        <v>48</v>
      </c>
      <c r="I73">
        <f>ROUND(IF(H73&gt;0,E73/H73,0),2)</f>
        <v>94.38</v>
      </c>
      <c r="J73" t="s">
        <v>21</v>
      </c>
      <c r="K73" t="s">
        <v>22</v>
      </c>
      <c r="L73">
        <v>1478062800</v>
      </c>
      <c r="M73" s="8">
        <f>(((L73/60)/60)/24)+DATE(1970,1,1)</f>
        <v>42676.208333333328</v>
      </c>
      <c r="N73">
        <v>1479362400</v>
      </c>
      <c r="O73" s="8">
        <f>(((N73/60)/60)/24)+DATE(1970,1,1)</f>
        <v>42691.25</v>
      </c>
      <c r="P73" t="b">
        <v>0</v>
      </c>
      <c r="Q73" t="b">
        <v>1</v>
      </c>
      <c r="R73" t="s">
        <v>33</v>
      </c>
      <c r="S73" t="str">
        <f>LEFT(R73,FIND("/",R73)-1)</f>
        <v>theater</v>
      </c>
      <c r="T73" t="str">
        <f>RIGHT(R73,LEN(R73)-LEN(S73)-1)</f>
        <v>plays</v>
      </c>
    </row>
    <row r="74" spans="1:20" ht="31" x14ac:dyDescent="0.35">
      <c r="A74">
        <v>50</v>
      </c>
      <c r="B74" s="4" t="s">
        <v>146</v>
      </c>
      <c r="C74" s="3" t="s">
        <v>147</v>
      </c>
      <c r="D74">
        <v>100</v>
      </c>
      <c r="E74">
        <v>2</v>
      </c>
      <c r="F74">
        <f>ROUND(100*E74/D74,0)</f>
        <v>2</v>
      </c>
      <c r="G74" t="s">
        <v>14</v>
      </c>
      <c r="H74">
        <v>1</v>
      </c>
      <c r="I74">
        <f>ROUND(IF(H74&gt;0,E74/H74,0),2)</f>
        <v>2</v>
      </c>
      <c r="J74" t="s">
        <v>107</v>
      </c>
      <c r="K74" t="s">
        <v>108</v>
      </c>
      <c r="L74">
        <v>1375333200</v>
      </c>
      <c r="M74" s="8">
        <f>(((L74/60)/60)/24)+DATE(1970,1,1)</f>
        <v>41487.208333333336</v>
      </c>
      <c r="N74">
        <v>1377752400</v>
      </c>
      <c r="O74" s="8">
        <f>(((N74/60)/60)/24)+DATE(1970,1,1)</f>
        <v>41515.208333333336</v>
      </c>
      <c r="P74" t="b">
        <v>0</v>
      </c>
      <c r="Q74" t="b">
        <v>0</v>
      </c>
      <c r="R74" t="s">
        <v>148</v>
      </c>
      <c r="S74" t="str">
        <f>LEFT(R74,FIND("/",R74)-1)</f>
        <v>music</v>
      </c>
      <c r="T74" t="str">
        <f>RIGHT(R74,LEN(R74)-LEN(S74)-1)</f>
        <v>metal</v>
      </c>
    </row>
    <row r="75" spans="1:20" x14ac:dyDescent="0.35">
      <c r="A75">
        <v>51</v>
      </c>
      <c r="B75" s="4" t="s">
        <v>149</v>
      </c>
      <c r="C75" s="3" t="s">
        <v>150</v>
      </c>
      <c r="D75">
        <v>158100</v>
      </c>
      <c r="E75">
        <v>145243</v>
      </c>
      <c r="F75">
        <f>ROUND(100*E75/D75,0)</f>
        <v>92</v>
      </c>
      <c r="G75" t="s">
        <v>14</v>
      </c>
      <c r="H75">
        <v>1467</v>
      </c>
      <c r="I75">
        <f>ROUND(IF(H75&gt;0,E75/H75,0),2)</f>
        <v>99.01</v>
      </c>
      <c r="J75" t="s">
        <v>40</v>
      </c>
      <c r="K75" t="s">
        <v>41</v>
      </c>
      <c r="L75">
        <v>1332824400</v>
      </c>
      <c r="M75" s="8">
        <f>(((L75/60)/60)/24)+DATE(1970,1,1)</f>
        <v>40995.208333333336</v>
      </c>
      <c r="N75">
        <v>1334206800</v>
      </c>
      <c r="O75" s="8">
        <f>(((N75/60)/60)/24)+DATE(1970,1,1)</f>
        <v>41011.208333333336</v>
      </c>
      <c r="P75" t="b">
        <v>0</v>
      </c>
      <c r="Q75" t="b">
        <v>1</v>
      </c>
      <c r="R75" t="s">
        <v>65</v>
      </c>
      <c r="S75" t="str">
        <f>LEFT(R75,FIND("/",R75)-1)</f>
        <v>technology</v>
      </c>
      <c r="T75" t="str">
        <f>RIGHT(R75,LEN(R75)-LEN(S75)-1)</f>
        <v>wearables</v>
      </c>
    </row>
    <row r="76" spans="1:20" x14ac:dyDescent="0.35">
      <c r="A76">
        <v>52</v>
      </c>
      <c r="B76" s="4" t="s">
        <v>151</v>
      </c>
      <c r="C76" s="3" t="s">
        <v>152</v>
      </c>
      <c r="D76">
        <v>7200</v>
      </c>
      <c r="E76">
        <v>2459</v>
      </c>
      <c r="F76">
        <f>ROUND(100*E76/D76,0)</f>
        <v>34</v>
      </c>
      <c r="G76" t="s">
        <v>14</v>
      </c>
      <c r="H76">
        <v>75</v>
      </c>
      <c r="I76">
        <f>ROUND(IF(H76&gt;0,E76/H76,0),2)</f>
        <v>32.79</v>
      </c>
      <c r="J76" t="s">
        <v>21</v>
      </c>
      <c r="K76" t="s">
        <v>22</v>
      </c>
      <c r="L76">
        <v>1284526800</v>
      </c>
      <c r="M76" s="8">
        <f>(((L76/60)/60)/24)+DATE(1970,1,1)</f>
        <v>40436.208333333336</v>
      </c>
      <c r="N76">
        <v>1284872400</v>
      </c>
      <c r="O76" s="8">
        <f>(((N76/60)/60)/24)+DATE(1970,1,1)</f>
        <v>40440.208333333336</v>
      </c>
      <c r="P76" t="b">
        <v>0</v>
      </c>
      <c r="Q76" t="b">
        <v>0</v>
      </c>
      <c r="R76" t="s">
        <v>33</v>
      </c>
      <c r="S76" t="str">
        <f>LEFT(R76,FIND("/",R76)-1)</f>
        <v>theater</v>
      </c>
      <c r="T76" t="str">
        <f>RIGHT(R76,LEN(R76)-LEN(S76)-1)</f>
        <v>plays</v>
      </c>
    </row>
    <row r="77" spans="1:20" ht="31" x14ac:dyDescent="0.35">
      <c r="A77">
        <v>54</v>
      </c>
      <c r="B77" s="4" t="s">
        <v>155</v>
      </c>
      <c r="C77" s="3" t="s">
        <v>156</v>
      </c>
      <c r="D77">
        <v>6000</v>
      </c>
      <c r="E77">
        <v>5392</v>
      </c>
      <c r="F77">
        <f>ROUND(100*E77/D77,0)</f>
        <v>90</v>
      </c>
      <c r="G77" t="s">
        <v>14</v>
      </c>
      <c r="H77">
        <v>120</v>
      </c>
      <c r="I77">
        <f>ROUND(IF(H77&gt;0,E77/H77,0),2)</f>
        <v>44.93</v>
      </c>
      <c r="J77" t="s">
        <v>21</v>
      </c>
      <c r="K77" t="s">
        <v>22</v>
      </c>
      <c r="L77">
        <v>1520748000</v>
      </c>
      <c r="M77" s="8">
        <f>(((L77/60)/60)/24)+DATE(1970,1,1)</f>
        <v>43170.25</v>
      </c>
      <c r="N77">
        <v>1521262800</v>
      </c>
      <c r="O77" s="8">
        <f>(((N77/60)/60)/24)+DATE(1970,1,1)</f>
        <v>43176.208333333328</v>
      </c>
      <c r="P77" t="b">
        <v>0</v>
      </c>
      <c r="Q77" t="b">
        <v>0</v>
      </c>
      <c r="R77" t="s">
        <v>65</v>
      </c>
      <c r="S77" t="str">
        <f>LEFT(R77,FIND("/",R77)-1)</f>
        <v>technology</v>
      </c>
      <c r="T77" t="str">
        <f>RIGHT(R77,LEN(R77)-LEN(S77)-1)</f>
        <v>wearables</v>
      </c>
    </row>
    <row r="78" spans="1:20" ht="31" x14ac:dyDescent="0.35">
      <c r="A78">
        <v>61</v>
      </c>
      <c r="B78" s="4" t="s">
        <v>170</v>
      </c>
      <c r="C78" s="3" t="s">
        <v>171</v>
      </c>
      <c r="D78">
        <v>199200</v>
      </c>
      <c r="E78">
        <v>184750</v>
      </c>
      <c r="F78">
        <f>ROUND(100*E78/D78,0)</f>
        <v>93</v>
      </c>
      <c r="G78" t="s">
        <v>14</v>
      </c>
      <c r="H78">
        <v>2253</v>
      </c>
      <c r="I78">
        <f>ROUND(IF(H78&gt;0,E78/H78,0),2)</f>
        <v>82</v>
      </c>
      <c r="J78" t="s">
        <v>15</v>
      </c>
      <c r="K78" t="s">
        <v>16</v>
      </c>
      <c r="L78">
        <v>1298268000</v>
      </c>
      <c r="M78" s="8">
        <f>(((L78/60)/60)/24)+DATE(1970,1,1)</f>
        <v>40595.25</v>
      </c>
      <c r="N78">
        <v>1301720400</v>
      </c>
      <c r="O78" s="8">
        <f>(((N78/60)/60)/24)+DATE(1970,1,1)</f>
        <v>40635.208333333336</v>
      </c>
      <c r="P78" t="b">
        <v>0</v>
      </c>
      <c r="Q78" t="b">
        <v>0</v>
      </c>
      <c r="R78" t="s">
        <v>33</v>
      </c>
      <c r="S78" t="str">
        <f>LEFT(R78,FIND("/",R78)-1)</f>
        <v>theater</v>
      </c>
      <c r="T78" t="str">
        <f>RIGHT(R78,LEN(R78)-LEN(S78)-1)</f>
        <v>plays</v>
      </c>
    </row>
    <row r="79" spans="1:20" x14ac:dyDescent="0.35">
      <c r="A79">
        <v>63</v>
      </c>
      <c r="B79" s="4" t="s">
        <v>174</v>
      </c>
      <c r="C79" s="3" t="s">
        <v>175</v>
      </c>
      <c r="D79">
        <v>4700</v>
      </c>
      <c r="E79">
        <v>557</v>
      </c>
      <c r="F79">
        <f>ROUND(100*E79/D79,0)</f>
        <v>12</v>
      </c>
      <c r="G79" t="s">
        <v>14</v>
      </c>
      <c r="H79">
        <v>5</v>
      </c>
      <c r="I79">
        <f>ROUND(IF(H79&gt;0,E79/H79,0),2)</f>
        <v>111.4</v>
      </c>
      <c r="J79" t="s">
        <v>21</v>
      </c>
      <c r="K79" t="s">
        <v>22</v>
      </c>
      <c r="L79">
        <v>1493355600</v>
      </c>
      <c r="M79" s="8">
        <f>(((L79/60)/60)/24)+DATE(1970,1,1)</f>
        <v>42853.208333333328</v>
      </c>
      <c r="N79">
        <v>1493874000</v>
      </c>
      <c r="O79" s="8">
        <f>(((N79/60)/60)/24)+DATE(1970,1,1)</f>
        <v>42859.208333333328</v>
      </c>
      <c r="P79" t="b">
        <v>0</v>
      </c>
      <c r="Q79" t="b">
        <v>0</v>
      </c>
      <c r="R79" t="s">
        <v>33</v>
      </c>
      <c r="S79" t="str">
        <f>LEFT(R79,FIND("/",R79)-1)</f>
        <v>theater</v>
      </c>
      <c r="T79" t="str">
        <f>RIGHT(R79,LEN(R79)-LEN(S79)-1)</f>
        <v>plays</v>
      </c>
    </row>
    <row r="80" spans="1:20" x14ac:dyDescent="0.35">
      <c r="A80">
        <v>64</v>
      </c>
      <c r="B80" s="4" t="s">
        <v>176</v>
      </c>
      <c r="C80" s="3" t="s">
        <v>177</v>
      </c>
      <c r="D80">
        <v>2800</v>
      </c>
      <c r="E80">
        <v>2734</v>
      </c>
      <c r="F80">
        <f>ROUND(100*E80/D80,0)</f>
        <v>98</v>
      </c>
      <c r="G80" t="s">
        <v>14</v>
      </c>
      <c r="H80">
        <v>38</v>
      </c>
      <c r="I80">
        <f>ROUND(IF(H80&gt;0,E80/H80,0),2)</f>
        <v>71.95</v>
      </c>
      <c r="J80" t="s">
        <v>21</v>
      </c>
      <c r="K80" t="s">
        <v>22</v>
      </c>
      <c r="L80">
        <v>1530507600</v>
      </c>
      <c r="M80" s="8">
        <f>(((L80/60)/60)/24)+DATE(1970,1,1)</f>
        <v>43283.208333333328</v>
      </c>
      <c r="N80">
        <v>1531803600</v>
      </c>
      <c r="O80" s="8">
        <f>(((N80/60)/60)/24)+DATE(1970,1,1)</f>
        <v>43298.208333333328</v>
      </c>
      <c r="P80" t="b">
        <v>0</v>
      </c>
      <c r="Q80" t="b">
        <v>1</v>
      </c>
      <c r="R80" t="s">
        <v>28</v>
      </c>
      <c r="S80" t="str">
        <f>LEFT(R80,FIND("/",R80)-1)</f>
        <v>technology</v>
      </c>
      <c r="T80" t="str">
        <f>RIGHT(R80,LEN(R80)-LEN(S80)-1)</f>
        <v>web</v>
      </c>
    </row>
    <row r="81" spans="1:20" x14ac:dyDescent="0.35">
      <c r="A81">
        <v>66</v>
      </c>
      <c r="B81" s="4" t="s">
        <v>180</v>
      </c>
      <c r="C81" s="3" t="s">
        <v>181</v>
      </c>
      <c r="D81">
        <v>2900</v>
      </c>
      <c r="E81">
        <v>1307</v>
      </c>
      <c r="F81">
        <f>ROUND(100*E81/D81,0)</f>
        <v>45</v>
      </c>
      <c r="G81" t="s">
        <v>14</v>
      </c>
      <c r="H81">
        <v>12</v>
      </c>
      <c r="I81">
        <f>ROUND(IF(H81&gt;0,E81/H81,0),2)</f>
        <v>108.92</v>
      </c>
      <c r="J81" t="s">
        <v>21</v>
      </c>
      <c r="K81" t="s">
        <v>22</v>
      </c>
      <c r="L81">
        <v>1428469200</v>
      </c>
      <c r="M81" s="8">
        <f>(((L81/60)/60)/24)+DATE(1970,1,1)</f>
        <v>42102.208333333328</v>
      </c>
      <c r="N81">
        <v>1428901200</v>
      </c>
      <c r="O81" s="8">
        <f>(((N81/60)/60)/24)+DATE(1970,1,1)</f>
        <v>42107.208333333328</v>
      </c>
      <c r="P81" t="b">
        <v>0</v>
      </c>
      <c r="Q81" t="b">
        <v>1</v>
      </c>
      <c r="R81" t="s">
        <v>33</v>
      </c>
      <c r="S81" t="str">
        <f>LEFT(R81,FIND("/",R81)-1)</f>
        <v>theater</v>
      </c>
      <c r="T81" t="str">
        <f>RIGHT(R81,LEN(R81)-LEN(S81)-1)</f>
        <v>plays</v>
      </c>
    </row>
    <row r="82" spans="1:20" x14ac:dyDescent="0.35">
      <c r="A82">
        <v>76</v>
      </c>
      <c r="B82" s="4" t="s">
        <v>200</v>
      </c>
      <c r="C82" s="3" t="s">
        <v>201</v>
      </c>
      <c r="D82">
        <v>122900</v>
      </c>
      <c r="E82">
        <v>95993</v>
      </c>
      <c r="F82">
        <f>ROUND(100*E82/D82,0)</f>
        <v>78</v>
      </c>
      <c r="G82" t="s">
        <v>14</v>
      </c>
      <c r="H82">
        <v>1684</v>
      </c>
      <c r="I82">
        <f>ROUND(IF(H82&gt;0,E82/H82,0),2)</f>
        <v>57</v>
      </c>
      <c r="J82" t="s">
        <v>21</v>
      </c>
      <c r="K82" t="s">
        <v>22</v>
      </c>
      <c r="L82">
        <v>1421992800</v>
      </c>
      <c r="M82" s="8">
        <f>(((L82/60)/60)/24)+DATE(1970,1,1)</f>
        <v>42027.25</v>
      </c>
      <c r="N82">
        <v>1426222800</v>
      </c>
      <c r="O82" s="8">
        <f>(((N82/60)/60)/24)+DATE(1970,1,1)</f>
        <v>42076.208333333328</v>
      </c>
      <c r="P82" t="b">
        <v>1</v>
      </c>
      <c r="Q82" t="b">
        <v>1</v>
      </c>
      <c r="R82" t="s">
        <v>33</v>
      </c>
      <c r="S82" t="str">
        <f>LEFT(R82,FIND("/",R82)-1)</f>
        <v>theater</v>
      </c>
      <c r="T82" t="str">
        <f>RIGHT(R82,LEN(R82)-LEN(S82)-1)</f>
        <v>plays</v>
      </c>
    </row>
    <row r="83" spans="1:20" x14ac:dyDescent="0.35">
      <c r="A83">
        <v>77</v>
      </c>
      <c r="B83" s="4" t="s">
        <v>202</v>
      </c>
      <c r="C83" s="3" t="s">
        <v>203</v>
      </c>
      <c r="D83">
        <v>9500</v>
      </c>
      <c r="E83">
        <v>4460</v>
      </c>
      <c r="F83">
        <f>ROUND(100*E83/D83,0)</f>
        <v>47</v>
      </c>
      <c r="G83" t="s">
        <v>14</v>
      </c>
      <c r="H83">
        <v>56</v>
      </c>
      <c r="I83">
        <f>ROUND(IF(H83&gt;0,E83/H83,0),2)</f>
        <v>79.64</v>
      </c>
      <c r="J83" t="s">
        <v>21</v>
      </c>
      <c r="K83" t="s">
        <v>22</v>
      </c>
      <c r="L83">
        <v>1285563600</v>
      </c>
      <c r="M83" s="8">
        <f>(((L83/60)/60)/24)+DATE(1970,1,1)</f>
        <v>40448.208333333336</v>
      </c>
      <c r="N83">
        <v>1286773200</v>
      </c>
      <c r="O83" s="8">
        <f>(((N83/60)/60)/24)+DATE(1970,1,1)</f>
        <v>40462.208333333336</v>
      </c>
      <c r="P83" t="b">
        <v>0</v>
      </c>
      <c r="Q83" t="b">
        <v>1</v>
      </c>
      <c r="R83" t="s">
        <v>71</v>
      </c>
      <c r="S83" t="str">
        <f>LEFT(R83,FIND("/",R83)-1)</f>
        <v>film &amp; video</v>
      </c>
      <c r="T83" t="str">
        <f>RIGHT(R83,LEN(R83)-LEN(S83)-1)</f>
        <v>animation</v>
      </c>
    </row>
    <row r="84" spans="1:20" x14ac:dyDescent="0.35">
      <c r="A84">
        <v>79</v>
      </c>
      <c r="B84" s="4" t="s">
        <v>207</v>
      </c>
      <c r="C84" s="3" t="s">
        <v>208</v>
      </c>
      <c r="D84">
        <v>57800</v>
      </c>
      <c r="E84">
        <v>40228</v>
      </c>
      <c r="F84">
        <f>ROUND(100*E84/D84,0)</f>
        <v>70</v>
      </c>
      <c r="G84" t="s">
        <v>14</v>
      </c>
      <c r="H84">
        <v>838</v>
      </c>
      <c r="I84">
        <f>ROUND(IF(H84&gt;0,E84/H84,0),2)</f>
        <v>48</v>
      </c>
      <c r="J84" t="s">
        <v>21</v>
      </c>
      <c r="K84" t="s">
        <v>22</v>
      </c>
      <c r="L84">
        <v>1529125200</v>
      </c>
      <c r="M84" s="8">
        <f>(((L84/60)/60)/24)+DATE(1970,1,1)</f>
        <v>43267.208333333328</v>
      </c>
      <c r="N84">
        <v>1529557200</v>
      </c>
      <c r="O84" s="8">
        <f>(((N84/60)/60)/24)+DATE(1970,1,1)</f>
        <v>43272.208333333328</v>
      </c>
      <c r="P84" t="b">
        <v>0</v>
      </c>
      <c r="Q84" t="b">
        <v>0</v>
      </c>
      <c r="R84" t="s">
        <v>33</v>
      </c>
      <c r="S84" t="str">
        <f>LEFT(R84,FIND("/",R84)-1)</f>
        <v>theater</v>
      </c>
      <c r="T84" t="str">
        <f>RIGHT(R84,LEN(R84)-LEN(S84)-1)</f>
        <v>plays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>ROUND(100*E85/D85,0)</f>
        <v>38</v>
      </c>
      <c r="G85" t="s">
        <v>14</v>
      </c>
      <c r="H85">
        <v>1000</v>
      </c>
      <c r="I85">
        <f>ROUND(IF(H85&gt;0,E85/H85,0),2)</f>
        <v>40</v>
      </c>
      <c r="J85" t="s">
        <v>21</v>
      </c>
      <c r="K85" t="s">
        <v>22</v>
      </c>
      <c r="L85">
        <v>1469682000</v>
      </c>
      <c r="M85" s="8">
        <f>(((L85/60)/60)/24)+DATE(1970,1,1)</f>
        <v>42579.208333333328</v>
      </c>
      <c r="N85">
        <v>1471582800</v>
      </c>
      <c r="O85" s="8">
        <f>(((N85/60)/60)/24)+DATE(1970,1,1)</f>
        <v>42601.208333333328</v>
      </c>
      <c r="P85" t="b">
        <v>0</v>
      </c>
      <c r="Q85" t="b">
        <v>0</v>
      </c>
      <c r="R85" t="s">
        <v>50</v>
      </c>
      <c r="S85" t="str">
        <f>LEFT(R85,FIND("/",R85)-1)</f>
        <v>music</v>
      </c>
      <c r="T85" t="str">
        <f>RIGHT(R85,LEN(R85)-LEN(S85)-1)</f>
        <v>electric music</v>
      </c>
    </row>
    <row r="86" spans="1:20" ht="31" x14ac:dyDescent="0.35">
      <c r="A86">
        <v>87</v>
      </c>
      <c r="B86" s="4" t="s">
        <v>223</v>
      </c>
      <c r="C86" s="3" t="s">
        <v>224</v>
      </c>
      <c r="D86">
        <v>198500</v>
      </c>
      <c r="E86">
        <v>123040</v>
      </c>
      <c r="F86">
        <f>ROUND(100*E86/D86,0)</f>
        <v>62</v>
      </c>
      <c r="G86" t="s">
        <v>14</v>
      </c>
      <c r="H86">
        <v>1482</v>
      </c>
      <c r="I86">
        <f>ROUND(IF(H86&gt;0,E86/H86,0),2)</f>
        <v>83.02</v>
      </c>
      <c r="J86" t="s">
        <v>26</v>
      </c>
      <c r="K86" t="s">
        <v>27</v>
      </c>
      <c r="L86">
        <v>1299564000</v>
      </c>
      <c r="M86" s="8">
        <f>(((L86/60)/60)/24)+DATE(1970,1,1)</f>
        <v>40610.25</v>
      </c>
      <c r="N86">
        <v>1300510800</v>
      </c>
      <c r="O86" s="8">
        <f>(((N86/60)/60)/24)+DATE(1970,1,1)</f>
        <v>40621.208333333336</v>
      </c>
      <c r="P86" t="b">
        <v>0</v>
      </c>
      <c r="Q86" t="b">
        <v>1</v>
      </c>
      <c r="R86" t="s">
        <v>23</v>
      </c>
      <c r="S86" t="str">
        <f>LEFT(R86,FIND("/",R86)-1)</f>
        <v>music</v>
      </c>
      <c r="T86" t="str">
        <f>RIGHT(R86,LEN(R86)-LEN(S86)-1)</f>
        <v>rock</v>
      </c>
    </row>
    <row r="87" spans="1:20" x14ac:dyDescent="0.35">
      <c r="A87">
        <v>90</v>
      </c>
      <c r="B87" s="4" t="s">
        <v>229</v>
      </c>
      <c r="C87" s="3" t="s">
        <v>230</v>
      </c>
      <c r="D87">
        <v>7800</v>
      </c>
      <c r="E87">
        <v>6132</v>
      </c>
      <c r="F87">
        <f>ROUND(100*E87/D87,0)</f>
        <v>79</v>
      </c>
      <c r="G87" t="s">
        <v>14</v>
      </c>
      <c r="H87">
        <v>106</v>
      </c>
      <c r="I87">
        <f>ROUND(IF(H87&gt;0,E87/H87,0),2)</f>
        <v>57.85</v>
      </c>
      <c r="J87" t="s">
        <v>21</v>
      </c>
      <c r="K87" t="s">
        <v>22</v>
      </c>
      <c r="L87">
        <v>1456380000</v>
      </c>
      <c r="M87" s="8">
        <f>(((L87/60)/60)/24)+DATE(1970,1,1)</f>
        <v>42425.25</v>
      </c>
      <c r="N87">
        <v>1456380000</v>
      </c>
      <c r="O87" s="8">
        <f>(((N87/60)/60)/24)+DATE(1970,1,1)</f>
        <v>42425.25</v>
      </c>
      <c r="P87" t="b">
        <v>0</v>
      </c>
      <c r="Q87" t="b">
        <v>1</v>
      </c>
      <c r="R87" t="s">
        <v>33</v>
      </c>
      <c r="S87" t="str">
        <f>LEFT(R87,FIND("/",R87)-1)</f>
        <v>theater</v>
      </c>
      <c r="T87" t="str">
        <f>RIGHT(R87,LEN(R87)-LEN(S87)-1)</f>
        <v>plays</v>
      </c>
    </row>
    <row r="88" spans="1:20" x14ac:dyDescent="0.35">
      <c r="A88">
        <v>91</v>
      </c>
      <c r="B88" s="4" t="s">
        <v>231</v>
      </c>
      <c r="C88" s="3" t="s">
        <v>232</v>
      </c>
      <c r="D88">
        <v>154300</v>
      </c>
      <c r="E88">
        <v>74688</v>
      </c>
      <c r="F88">
        <f>ROUND(100*E88/D88,0)</f>
        <v>48</v>
      </c>
      <c r="G88" t="s">
        <v>14</v>
      </c>
      <c r="H88">
        <v>679</v>
      </c>
      <c r="I88">
        <f>ROUND(IF(H88&gt;0,E88/H88,0),2)</f>
        <v>110</v>
      </c>
      <c r="J88" t="s">
        <v>107</v>
      </c>
      <c r="K88" t="s">
        <v>108</v>
      </c>
      <c r="L88">
        <v>1470459600</v>
      </c>
      <c r="M88" s="8">
        <f>(((L88/60)/60)/24)+DATE(1970,1,1)</f>
        <v>42588.208333333328</v>
      </c>
      <c r="N88">
        <v>1472878800</v>
      </c>
      <c r="O88" s="8">
        <f>(((N88/60)/60)/24)+DATE(1970,1,1)</f>
        <v>42616.208333333328</v>
      </c>
      <c r="P88" t="b">
        <v>0</v>
      </c>
      <c r="Q88" t="b">
        <v>0</v>
      </c>
      <c r="R88" t="s">
        <v>206</v>
      </c>
      <c r="S88" t="str">
        <f>LEFT(R88,FIND("/",R88)-1)</f>
        <v>publishing</v>
      </c>
      <c r="T88" t="str">
        <f>RIGHT(R88,LEN(R88)-LEN(S88)-1)</f>
        <v>translations</v>
      </c>
    </row>
    <row r="89" spans="1:20" x14ac:dyDescent="0.35">
      <c r="A89">
        <v>98</v>
      </c>
      <c r="B89" s="4" t="s">
        <v>245</v>
      </c>
      <c r="C89" s="3" t="s">
        <v>246</v>
      </c>
      <c r="D89">
        <v>97800</v>
      </c>
      <c r="E89">
        <v>32951</v>
      </c>
      <c r="F89">
        <f>ROUND(100*E89/D89,0)</f>
        <v>34</v>
      </c>
      <c r="G89" t="s">
        <v>14</v>
      </c>
      <c r="H89">
        <v>1220</v>
      </c>
      <c r="I89">
        <f>ROUND(IF(H89&gt;0,E89/H89,0),2)</f>
        <v>27.01</v>
      </c>
      <c r="J89" t="s">
        <v>26</v>
      </c>
      <c r="K89" t="s">
        <v>27</v>
      </c>
      <c r="L89">
        <v>1437973200</v>
      </c>
      <c r="M89" s="8">
        <f>(((L89/60)/60)/24)+DATE(1970,1,1)</f>
        <v>42212.208333333328</v>
      </c>
      <c r="N89">
        <v>1438318800</v>
      </c>
      <c r="O89" s="8">
        <f>(((N89/60)/60)/24)+DATE(1970,1,1)</f>
        <v>42216.208333333328</v>
      </c>
      <c r="P89" t="b">
        <v>0</v>
      </c>
      <c r="Q89" t="b">
        <v>0</v>
      </c>
      <c r="R89" t="s">
        <v>89</v>
      </c>
      <c r="S89" t="str">
        <f>LEFT(R89,FIND("/",R89)-1)</f>
        <v>games</v>
      </c>
      <c r="T89" t="str">
        <f>RIGHT(R89,LEN(R89)-LEN(S89)-1)</f>
        <v>video games</v>
      </c>
    </row>
    <row r="90" spans="1:20" x14ac:dyDescent="0.35">
      <c r="A90">
        <v>100</v>
      </c>
      <c r="B90" s="4" t="s">
        <v>249</v>
      </c>
      <c r="C90" s="3" t="s">
        <v>250</v>
      </c>
      <c r="D90">
        <v>100</v>
      </c>
      <c r="E90">
        <v>1</v>
      </c>
      <c r="F90">
        <f>ROUND(100*E90/D90,0)</f>
        <v>1</v>
      </c>
      <c r="G90" t="s">
        <v>14</v>
      </c>
      <c r="H90">
        <v>1</v>
      </c>
      <c r="I90">
        <f>ROUND(IF(H90&gt;0,E90/H90,0),2)</f>
        <v>1</v>
      </c>
      <c r="J90" t="s">
        <v>21</v>
      </c>
      <c r="K90" t="s">
        <v>22</v>
      </c>
      <c r="L90">
        <v>1319000400</v>
      </c>
      <c r="M90" s="8">
        <f>(((L90/60)/60)/24)+DATE(1970,1,1)</f>
        <v>40835.208333333336</v>
      </c>
      <c r="N90">
        <v>1320555600</v>
      </c>
      <c r="O90" s="8">
        <f>(((N90/60)/60)/24)+DATE(1970,1,1)</f>
        <v>40853.208333333336</v>
      </c>
      <c r="P90" t="b">
        <v>0</v>
      </c>
      <c r="Q90" t="b">
        <v>0</v>
      </c>
      <c r="R90" t="s">
        <v>33</v>
      </c>
      <c r="S90" t="str">
        <f>LEFT(R90,FIND("/",R90)-1)</f>
        <v>theater</v>
      </c>
      <c r="T90" t="str">
        <f>RIGHT(R90,LEN(R90)-LEN(S90)-1)</f>
        <v>plays</v>
      </c>
    </row>
    <row r="91" spans="1:20" x14ac:dyDescent="0.35">
      <c r="A91">
        <v>103</v>
      </c>
      <c r="B91" s="4" t="s">
        <v>255</v>
      </c>
      <c r="C91" s="3" t="s">
        <v>256</v>
      </c>
      <c r="D91">
        <v>10000</v>
      </c>
      <c r="E91">
        <v>2461</v>
      </c>
      <c r="F91">
        <f>ROUND(100*E91/D91,0)</f>
        <v>25</v>
      </c>
      <c r="G91" t="s">
        <v>14</v>
      </c>
      <c r="H91">
        <v>37</v>
      </c>
      <c r="I91">
        <f>ROUND(IF(H91&gt;0,E91/H91,0),2)</f>
        <v>66.510000000000005</v>
      </c>
      <c r="J91" t="s">
        <v>107</v>
      </c>
      <c r="K91" t="s">
        <v>108</v>
      </c>
      <c r="L91">
        <v>1287896400</v>
      </c>
      <c r="M91" s="8">
        <f>(((L91/60)/60)/24)+DATE(1970,1,1)</f>
        <v>40475.208333333336</v>
      </c>
      <c r="N91">
        <v>1288674000</v>
      </c>
      <c r="O91" s="8">
        <f>(((N91/60)/60)/24)+DATE(1970,1,1)</f>
        <v>40484.208333333336</v>
      </c>
      <c r="P91" t="b">
        <v>0</v>
      </c>
      <c r="Q91" t="b">
        <v>0</v>
      </c>
      <c r="R91" t="s">
        <v>50</v>
      </c>
      <c r="S91" t="str">
        <f>LEFT(R91,FIND("/",R91)-1)</f>
        <v>music</v>
      </c>
      <c r="T91" t="str">
        <f>RIGHT(R91,LEN(R91)-LEN(S91)-1)</f>
        <v>electric music</v>
      </c>
    </row>
    <row r="92" spans="1:20" x14ac:dyDescent="0.35">
      <c r="A92">
        <v>109</v>
      </c>
      <c r="B92" s="4" t="s">
        <v>267</v>
      </c>
      <c r="C92" s="3" t="s">
        <v>268</v>
      </c>
      <c r="D92">
        <v>5200</v>
      </c>
      <c r="E92">
        <v>3079</v>
      </c>
      <c r="F92">
        <f>ROUND(100*E92/D92,0)</f>
        <v>59</v>
      </c>
      <c r="G92" t="s">
        <v>14</v>
      </c>
      <c r="H92">
        <v>60</v>
      </c>
      <c r="I92">
        <f>ROUND(IF(H92&gt;0,E92/H92,0),2)</f>
        <v>51.32</v>
      </c>
      <c r="J92" t="s">
        <v>21</v>
      </c>
      <c r="K92" t="s">
        <v>22</v>
      </c>
      <c r="L92">
        <v>1389506400</v>
      </c>
      <c r="M92" s="8">
        <f>(((L92/60)/60)/24)+DATE(1970,1,1)</f>
        <v>41651.25</v>
      </c>
      <c r="N92">
        <v>1389679200</v>
      </c>
      <c r="O92" s="8">
        <f>(((N92/60)/60)/24)+DATE(1970,1,1)</f>
        <v>41653.25</v>
      </c>
      <c r="P92" t="b">
        <v>0</v>
      </c>
      <c r="Q92" t="b">
        <v>0</v>
      </c>
      <c r="R92" t="s">
        <v>269</v>
      </c>
      <c r="S92" t="str">
        <f>LEFT(R92,FIND("/",R92)-1)</f>
        <v>film &amp; video</v>
      </c>
      <c r="T92" t="str">
        <f>RIGHT(R92,LEN(R92)-LEN(S92)-1)</f>
        <v>television</v>
      </c>
    </row>
    <row r="93" spans="1:20" ht="31" x14ac:dyDescent="0.35">
      <c r="A93">
        <v>110</v>
      </c>
      <c r="B93" s="4" t="s">
        <v>270</v>
      </c>
      <c r="C93" s="3" t="s">
        <v>271</v>
      </c>
      <c r="D93">
        <v>142400</v>
      </c>
      <c r="E93">
        <v>21307</v>
      </c>
      <c r="F93">
        <f>ROUND(100*E93/D93,0)</f>
        <v>15</v>
      </c>
      <c r="G93" t="s">
        <v>14</v>
      </c>
      <c r="H93">
        <v>296</v>
      </c>
      <c r="I93">
        <f>ROUND(IF(H93&gt;0,E93/H93,0),2)</f>
        <v>71.98</v>
      </c>
      <c r="J93" t="s">
        <v>21</v>
      </c>
      <c r="K93" t="s">
        <v>22</v>
      </c>
      <c r="L93">
        <v>1536642000</v>
      </c>
      <c r="M93" s="8">
        <f>(((L93/60)/60)/24)+DATE(1970,1,1)</f>
        <v>43354.208333333328</v>
      </c>
      <c r="N93">
        <v>1538283600</v>
      </c>
      <c r="O93" s="8">
        <f>(((N93/60)/60)/24)+DATE(1970,1,1)</f>
        <v>43373.208333333328</v>
      </c>
      <c r="P93" t="b">
        <v>0</v>
      </c>
      <c r="Q93" t="b">
        <v>0</v>
      </c>
      <c r="R93" t="s">
        <v>17</v>
      </c>
      <c r="S93" t="str">
        <f>LEFT(R93,FIND("/",R93)-1)</f>
        <v>food</v>
      </c>
      <c r="T93" t="str">
        <f>RIGHT(R93,LEN(R93)-LEN(S93)-1)</f>
        <v>food trucks</v>
      </c>
    </row>
    <row r="94" spans="1:20" x14ac:dyDescent="0.35">
      <c r="A94">
        <v>115</v>
      </c>
      <c r="B94" s="4" t="s">
        <v>280</v>
      </c>
      <c r="C94" s="3" t="s">
        <v>281</v>
      </c>
      <c r="D94">
        <v>166700</v>
      </c>
      <c r="E94">
        <v>145382</v>
      </c>
      <c r="F94">
        <f>ROUND(100*E94/D94,0)</f>
        <v>87</v>
      </c>
      <c r="G94" t="s">
        <v>14</v>
      </c>
      <c r="H94">
        <v>3304</v>
      </c>
      <c r="I94">
        <f>ROUND(IF(H94&gt;0,E94/H94,0),2)</f>
        <v>44</v>
      </c>
      <c r="J94" t="s">
        <v>107</v>
      </c>
      <c r="K94" t="s">
        <v>108</v>
      </c>
      <c r="L94">
        <v>1510898400</v>
      </c>
      <c r="M94" s="8">
        <f>(((L94/60)/60)/24)+DATE(1970,1,1)</f>
        <v>43056.25</v>
      </c>
      <c r="N94">
        <v>1513922400</v>
      </c>
      <c r="O94" s="8">
        <f>(((N94/60)/60)/24)+DATE(1970,1,1)</f>
        <v>43091.25</v>
      </c>
      <c r="P94" t="b">
        <v>0</v>
      </c>
      <c r="Q94" t="b">
        <v>0</v>
      </c>
      <c r="R94" t="s">
        <v>119</v>
      </c>
      <c r="S94" t="str">
        <f>LEFT(R94,FIND("/",R94)-1)</f>
        <v>publishing</v>
      </c>
      <c r="T94" t="str">
        <f>RIGHT(R94,LEN(R94)-LEN(S94)-1)</f>
        <v>fiction</v>
      </c>
    </row>
    <row r="95" spans="1:20" ht="31" x14ac:dyDescent="0.35">
      <c r="A95">
        <v>116</v>
      </c>
      <c r="B95" s="4" t="s">
        <v>282</v>
      </c>
      <c r="C95" s="3" t="s">
        <v>283</v>
      </c>
      <c r="D95">
        <v>7200</v>
      </c>
      <c r="E95">
        <v>6336</v>
      </c>
      <c r="F95">
        <f>ROUND(100*E95/D95,0)</f>
        <v>88</v>
      </c>
      <c r="G95" t="s">
        <v>14</v>
      </c>
      <c r="H95">
        <v>73</v>
      </c>
      <c r="I95">
        <f>ROUND(IF(H95&gt;0,E95/H95,0),2)</f>
        <v>86.79</v>
      </c>
      <c r="J95" t="s">
        <v>21</v>
      </c>
      <c r="K95" t="s">
        <v>22</v>
      </c>
      <c r="L95">
        <v>1442552400</v>
      </c>
      <c r="M95" s="8">
        <f>(((L95/60)/60)/24)+DATE(1970,1,1)</f>
        <v>42265.208333333328</v>
      </c>
      <c r="N95">
        <v>1442638800</v>
      </c>
      <c r="O95" s="8">
        <f>(((N95/60)/60)/24)+DATE(1970,1,1)</f>
        <v>42266.208333333328</v>
      </c>
      <c r="P95" t="b">
        <v>0</v>
      </c>
      <c r="Q95" t="b">
        <v>0</v>
      </c>
      <c r="R95" t="s">
        <v>33</v>
      </c>
      <c r="S95" t="str">
        <f>LEFT(R95,FIND("/",R95)-1)</f>
        <v>theater</v>
      </c>
      <c r="T95" t="str">
        <f>RIGHT(R95,LEN(R95)-LEN(S95)-1)</f>
        <v>plays</v>
      </c>
    </row>
    <row r="96" spans="1:20" x14ac:dyDescent="0.35">
      <c r="A96">
        <v>122</v>
      </c>
      <c r="B96" s="4" t="s">
        <v>295</v>
      </c>
      <c r="C96" s="3" t="s">
        <v>296</v>
      </c>
      <c r="D96">
        <v>136800</v>
      </c>
      <c r="E96">
        <v>88055</v>
      </c>
      <c r="F96">
        <f>ROUND(100*E96/D96,0)</f>
        <v>64</v>
      </c>
      <c r="G96" t="s">
        <v>14</v>
      </c>
      <c r="H96">
        <v>3387</v>
      </c>
      <c r="I96">
        <f>ROUND(IF(H96&gt;0,E96/H96,0),2)</f>
        <v>26</v>
      </c>
      <c r="J96" t="s">
        <v>21</v>
      </c>
      <c r="K96" t="s">
        <v>22</v>
      </c>
      <c r="L96">
        <v>1417068000</v>
      </c>
      <c r="M96" s="8">
        <f>(((L96/60)/60)/24)+DATE(1970,1,1)</f>
        <v>41970.25</v>
      </c>
      <c r="N96">
        <v>1419400800</v>
      </c>
      <c r="O96" s="8">
        <f>(((N96/60)/60)/24)+DATE(1970,1,1)</f>
        <v>41997.25</v>
      </c>
      <c r="P96" t="b">
        <v>0</v>
      </c>
      <c r="Q96" t="b">
        <v>0</v>
      </c>
      <c r="R96" t="s">
        <v>119</v>
      </c>
      <c r="S96" t="str">
        <f>LEFT(R96,FIND("/",R96)-1)</f>
        <v>publishing</v>
      </c>
      <c r="T96" t="str">
        <f>RIGHT(R96,LEN(R96)-LEN(S96)-1)</f>
        <v>fiction</v>
      </c>
    </row>
    <row r="97" spans="1:20" x14ac:dyDescent="0.35">
      <c r="A97">
        <v>123</v>
      </c>
      <c r="B97" s="4" t="s">
        <v>297</v>
      </c>
      <c r="C97" s="3" t="s">
        <v>298</v>
      </c>
      <c r="D97">
        <v>177700</v>
      </c>
      <c r="E97">
        <v>33092</v>
      </c>
      <c r="F97">
        <f>ROUND(100*E97/D97,0)</f>
        <v>19</v>
      </c>
      <c r="G97" t="s">
        <v>14</v>
      </c>
      <c r="H97">
        <v>662</v>
      </c>
      <c r="I97">
        <f>ROUND(IF(H97&gt;0,E97/H97,0),2)</f>
        <v>49.99</v>
      </c>
      <c r="J97" t="s">
        <v>15</v>
      </c>
      <c r="K97" t="s">
        <v>16</v>
      </c>
      <c r="L97">
        <v>1448344800</v>
      </c>
      <c r="M97" s="8">
        <f>(((L97/60)/60)/24)+DATE(1970,1,1)</f>
        <v>42332.25</v>
      </c>
      <c r="N97">
        <v>1448604000</v>
      </c>
      <c r="O97" s="8">
        <f>(((N97/60)/60)/24)+DATE(1970,1,1)</f>
        <v>42335.25</v>
      </c>
      <c r="P97" t="b">
        <v>1</v>
      </c>
      <c r="Q97" t="b">
        <v>0</v>
      </c>
      <c r="R97" t="s">
        <v>33</v>
      </c>
      <c r="S97" t="str">
        <f>LEFT(R97,FIND("/",R97)-1)</f>
        <v>theater</v>
      </c>
      <c r="T97" t="str">
        <f>RIGHT(R97,LEN(R97)-LEN(S97)-1)</f>
        <v>plays</v>
      </c>
    </row>
    <row r="98" spans="1:20" x14ac:dyDescent="0.35">
      <c r="A98">
        <v>126</v>
      </c>
      <c r="B98" s="4" t="s">
        <v>303</v>
      </c>
      <c r="C98" s="3" t="s">
        <v>304</v>
      </c>
      <c r="D98">
        <v>180200</v>
      </c>
      <c r="E98">
        <v>69617</v>
      </c>
      <c r="F98">
        <f>ROUND(100*E98/D98,0)</f>
        <v>39</v>
      </c>
      <c r="G98" t="s">
        <v>14</v>
      </c>
      <c r="H98">
        <v>774</v>
      </c>
      <c r="I98">
        <f>ROUND(IF(H98&gt;0,E98/H98,0),2)</f>
        <v>89.94</v>
      </c>
      <c r="J98" t="s">
        <v>21</v>
      </c>
      <c r="K98" t="s">
        <v>22</v>
      </c>
      <c r="L98">
        <v>1471150800</v>
      </c>
      <c r="M98" s="8">
        <f>(((L98/60)/60)/24)+DATE(1970,1,1)</f>
        <v>42596.208333333328</v>
      </c>
      <c r="N98">
        <v>1473570000</v>
      </c>
      <c r="O98" s="8">
        <f>(((N98/60)/60)/24)+DATE(1970,1,1)</f>
        <v>42624.208333333328</v>
      </c>
      <c r="P98" t="b">
        <v>0</v>
      </c>
      <c r="Q98" t="b">
        <v>1</v>
      </c>
      <c r="R98" t="s">
        <v>33</v>
      </c>
      <c r="S98" t="str">
        <f>LEFT(R98,FIND("/",R98)-1)</f>
        <v>theater</v>
      </c>
      <c r="T98" t="str">
        <f>RIGHT(R98,LEN(R98)-LEN(S98)-1)</f>
        <v>plays</v>
      </c>
    </row>
    <row r="99" spans="1:20" x14ac:dyDescent="0.35">
      <c r="A99">
        <v>127</v>
      </c>
      <c r="B99" s="4" t="s">
        <v>305</v>
      </c>
      <c r="C99" s="3" t="s">
        <v>306</v>
      </c>
      <c r="D99">
        <v>103200</v>
      </c>
      <c r="E99">
        <v>53067</v>
      </c>
      <c r="F99">
        <f>ROUND(100*E99/D99,0)</f>
        <v>51</v>
      </c>
      <c r="G99" t="s">
        <v>14</v>
      </c>
      <c r="H99">
        <v>672</v>
      </c>
      <c r="I99">
        <f>ROUND(IF(H99&gt;0,E99/H99,0),2)</f>
        <v>78.97</v>
      </c>
      <c r="J99" t="s">
        <v>15</v>
      </c>
      <c r="K99" t="s">
        <v>16</v>
      </c>
      <c r="L99">
        <v>1273640400</v>
      </c>
      <c r="M99" s="8">
        <f>(((L99/60)/60)/24)+DATE(1970,1,1)</f>
        <v>40310.208333333336</v>
      </c>
      <c r="N99">
        <v>1273899600</v>
      </c>
      <c r="O99" s="8">
        <f>(((N99/60)/60)/24)+DATE(1970,1,1)</f>
        <v>40313.208333333336</v>
      </c>
      <c r="P99" t="b">
        <v>0</v>
      </c>
      <c r="Q99" t="b">
        <v>0</v>
      </c>
      <c r="R99" t="s">
        <v>33</v>
      </c>
      <c r="S99" t="str">
        <f>LEFT(R99,FIND("/",R99)-1)</f>
        <v>theater</v>
      </c>
      <c r="T99" t="str">
        <f>RIGHT(R99,LEN(R99)-LEN(S99)-1)</f>
        <v>plays</v>
      </c>
    </row>
    <row r="100" spans="1:20" x14ac:dyDescent="0.35">
      <c r="A100">
        <v>134</v>
      </c>
      <c r="B100" s="4" t="s">
        <v>320</v>
      </c>
      <c r="C100" s="3" t="s">
        <v>321</v>
      </c>
      <c r="D100">
        <v>99500</v>
      </c>
      <c r="E100">
        <v>89288</v>
      </c>
      <c r="F100">
        <f>ROUND(100*E100/D100,0)</f>
        <v>90</v>
      </c>
      <c r="G100" t="s">
        <v>14</v>
      </c>
      <c r="H100">
        <v>940</v>
      </c>
      <c r="I100">
        <f>ROUND(IF(H100&gt;0,E100/H100,0),2)</f>
        <v>94.99</v>
      </c>
      <c r="J100" t="s">
        <v>98</v>
      </c>
      <c r="K100" t="s">
        <v>99</v>
      </c>
      <c r="L100">
        <v>1308459600</v>
      </c>
      <c r="M100" s="8">
        <f>(((L100/60)/60)/24)+DATE(1970,1,1)</f>
        <v>40713.208333333336</v>
      </c>
      <c r="N100">
        <v>1312693200</v>
      </c>
      <c r="O100" s="8">
        <f>(((N100/60)/60)/24)+DATE(1970,1,1)</f>
        <v>40762.208333333336</v>
      </c>
      <c r="P100" t="b">
        <v>0</v>
      </c>
      <c r="Q100" t="b">
        <v>1</v>
      </c>
      <c r="R100" t="s">
        <v>42</v>
      </c>
      <c r="S100" t="str">
        <f>LEFT(R100,FIND("/",R100)-1)</f>
        <v>film &amp; video</v>
      </c>
      <c r="T100" t="str">
        <f>RIGHT(R100,LEN(R100)-LEN(S100)-1)</f>
        <v>documentary</v>
      </c>
    </row>
    <row r="101" spans="1:20" x14ac:dyDescent="0.35">
      <c r="A101">
        <v>135</v>
      </c>
      <c r="B101" s="4" t="s">
        <v>322</v>
      </c>
      <c r="C101" s="3" t="s">
        <v>323</v>
      </c>
      <c r="D101">
        <v>7700</v>
      </c>
      <c r="E101">
        <v>5488</v>
      </c>
      <c r="F101">
        <f>ROUND(100*E101/D101,0)</f>
        <v>71</v>
      </c>
      <c r="G101" t="s">
        <v>14</v>
      </c>
      <c r="H101">
        <v>117</v>
      </c>
      <c r="I101">
        <f>ROUND(IF(H101&gt;0,E101/H101,0),2)</f>
        <v>46.91</v>
      </c>
      <c r="J101" t="s">
        <v>21</v>
      </c>
      <c r="K101" t="s">
        <v>22</v>
      </c>
      <c r="L101">
        <v>1362636000</v>
      </c>
      <c r="M101" s="8">
        <f>(((L101/60)/60)/24)+DATE(1970,1,1)</f>
        <v>41340.25</v>
      </c>
      <c r="N101">
        <v>1363064400</v>
      </c>
      <c r="O101" s="8">
        <f>(((N101/60)/60)/24)+DATE(1970,1,1)</f>
        <v>41345.208333333336</v>
      </c>
      <c r="P101" t="b">
        <v>0</v>
      </c>
      <c r="Q101" t="b">
        <v>1</v>
      </c>
      <c r="R101" t="s">
        <v>33</v>
      </c>
      <c r="S101" t="str">
        <f>LEFT(R101,FIND("/",R101)-1)</f>
        <v>theater</v>
      </c>
      <c r="T101" t="str">
        <f>RIGHT(R101,LEN(R101)-LEN(S101)-1)</f>
        <v>plays</v>
      </c>
    </row>
    <row r="102" spans="1:20" ht="31" x14ac:dyDescent="0.35">
      <c r="A102">
        <v>138</v>
      </c>
      <c r="B102" s="4" t="s">
        <v>328</v>
      </c>
      <c r="C102" s="3" t="s">
        <v>329</v>
      </c>
      <c r="D102">
        <v>9600</v>
      </c>
      <c r="E102">
        <v>9216</v>
      </c>
      <c r="F102">
        <f>ROUND(100*E102/D102,0)</f>
        <v>96</v>
      </c>
      <c r="G102" t="s">
        <v>14</v>
      </c>
      <c r="H102">
        <v>115</v>
      </c>
      <c r="I102">
        <f>ROUND(IF(H102&gt;0,E102/H102,0),2)</f>
        <v>80.14</v>
      </c>
      <c r="J102" t="s">
        <v>21</v>
      </c>
      <c r="K102" t="s">
        <v>22</v>
      </c>
      <c r="L102">
        <v>1348808400</v>
      </c>
      <c r="M102" s="8">
        <f>(((L102/60)/60)/24)+DATE(1970,1,1)</f>
        <v>41180.208333333336</v>
      </c>
      <c r="N102">
        <v>1349326800</v>
      </c>
      <c r="O102" s="8">
        <f>(((N102/60)/60)/24)+DATE(1970,1,1)</f>
        <v>41186.208333333336</v>
      </c>
      <c r="P102" t="b">
        <v>0</v>
      </c>
      <c r="Q102" t="b">
        <v>0</v>
      </c>
      <c r="R102" t="s">
        <v>292</v>
      </c>
      <c r="S102" t="str">
        <f>LEFT(R102,FIND("/",R102)-1)</f>
        <v>games</v>
      </c>
      <c r="T102" t="str">
        <f>RIGHT(R102,LEN(R102)-LEN(S102)-1)</f>
        <v>mobile games</v>
      </c>
    </row>
    <row r="103" spans="1:20" x14ac:dyDescent="0.35">
      <c r="A103">
        <v>139</v>
      </c>
      <c r="B103" s="4" t="s">
        <v>330</v>
      </c>
      <c r="C103" s="3" t="s">
        <v>331</v>
      </c>
      <c r="D103">
        <v>92100</v>
      </c>
      <c r="E103">
        <v>19246</v>
      </c>
      <c r="F103">
        <f>ROUND(100*E103/D103,0)</f>
        <v>21</v>
      </c>
      <c r="G103" t="s">
        <v>14</v>
      </c>
      <c r="H103">
        <v>326</v>
      </c>
      <c r="I103">
        <f>ROUND(IF(H103&gt;0,E103/H103,0),2)</f>
        <v>59.04</v>
      </c>
      <c r="J103" t="s">
        <v>21</v>
      </c>
      <c r="K103" t="s">
        <v>22</v>
      </c>
      <c r="L103">
        <v>1429592400</v>
      </c>
      <c r="M103" s="8">
        <f>(((L103/60)/60)/24)+DATE(1970,1,1)</f>
        <v>42115.208333333328</v>
      </c>
      <c r="N103">
        <v>1430974800</v>
      </c>
      <c r="O103" s="8">
        <f>(((N103/60)/60)/24)+DATE(1970,1,1)</f>
        <v>42131.208333333328</v>
      </c>
      <c r="P103" t="b">
        <v>0</v>
      </c>
      <c r="Q103" t="b">
        <v>1</v>
      </c>
      <c r="R103" t="s">
        <v>65</v>
      </c>
      <c r="S103" t="str">
        <f>LEFT(R103,FIND("/",R103)-1)</f>
        <v>technology</v>
      </c>
      <c r="T103" t="str">
        <f>RIGHT(R103,LEN(R103)-LEN(S103)-1)</f>
        <v>wearables</v>
      </c>
    </row>
    <row r="104" spans="1:20" x14ac:dyDescent="0.35">
      <c r="A104">
        <v>150</v>
      </c>
      <c r="B104" s="4" t="s">
        <v>352</v>
      </c>
      <c r="C104" s="3" t="s">
        <v>353</v>
      </c>
      <c r="D104">
        <v>100</v>
      </c>
      <c r="E104">
        <v>1</v>
      </c>
      <c r="F104">
        <f>ROUND(100*E104/D104,0)</f>
        <v>1</v>
      </c>
      <c r="G104" t="s">
        <v>14</v>
      </c>
      <c r="H104">
        <v>1</v>
      </c>
      <c r="I104">
        <f>ROUND(IF(H104&gt;0,E104/H104,0),2)</f>
        <v>1</v>
      </c>
      <c r="J104" t="s">
        <v>21</v>
      </c>
      <c r="K104" t="s">
        <v>22</v>
      </c>
      <c r="L104">
        <v>1544940000</v>
      </c>
      <c r="M104" s="8">
        <f>(((L104/60)/60)/24)+DATE(1970,1,1)</f>
        <v>43450.25</v>
      </c>
      <c r="N104">
        <v>1545026400</v>
      </c>
      <c r="O104" s="8">
        <f>(((N104/60)/60)/24)+DATE(1970,1,1)</f>
        <v>43451.25</v>
      </c>
      <c r="P104" t="b">
        <v>0</v>
      </c>
      <c r="Q104" t="b">
        <v>0</v>
      </c>
      <c r="R104" t="s">
        <v>23</v>
      </c>
      <c r="S104" t="str">
        <f>LEFT(R104,FIND("/",R104)-1)</f>
        <v>music</v>
      </c>
      <c r="T104" t="str">
        <f>RIGHT(R104,LEN(R104)-LEN(S104)-1)</f>
        <v>rock</v>
      </c>
    </row>
    <row r="105" spans="1:20" x14ac:dyDescent="0.35">
      <c r="A105">
        <v>151</v>
      </c>
      <c r="B105" s="4" t="s">
        <v>354</v>
      </c>
      <c r="C105" s="3" t="s">
        <v>355</v>
      </c>
      <c r="D105">
        <v>137200</v>
      </c>
      <c r="E105">
        <v>88037</v>
      </c>
      <c r="F105">
        <f>ROUND(100*E105/D105,0)</f>
        <v>64</v>
      </c>
      <c r="G105" t="s">
        <v>14</v>
      </c>
      <c r="H105">
        <v>1467</v>
      </c>
      <c r="I105">
        <f>ROUND(IF(H105&gt;0,E105/H105,0),2)</f>
        <v>60.01</v>
      </c>
      <c r="J105" t="s">
        <v>21</v>
      </c>
      <c r="K105" t="s">
        <v>22</v>
      </c>
      <c r="L105">
        <v>1402290000</v>
      </c>
      <c r="M105" s="8">
        <f>(((L105/60)/60)/24)+DATE(1970,1,1)</f>
        <v>41799.208333333336</v>
      </c>
      <c r="N105">
        <v>1406696400</v>
      </c>
      <c r="O105" s="8">
        <f>(((N105/60)/60)/24)+DATE(1970,1,1)</f>
        <v>41850.208333333336</v>
      </c>
      <c r="P105" t="b">
        <v>0</v>
      </c>
      <c r="Q105" t="b">
        <v>0</v>
      </c>
      <c r="R105" t="s">
        <v>50</v>
      </c>
      <c r="S105" t="str">
        <f>LEFT(R105,FIND("/",R105)-1)</f>
        <v>music</v>
      </c>
      <c r="T105" t="str">
        <f>RIGHT(R105,LEN(R105)-LEN(S105)-1)</f>
        <v>electric music</v>
      </c>
    </row>
    <row r="106" spans="1:20" x14ac:dyDescent="0.35">
      <c r="A106">
        <v>153</v>
      </c>
      <c r="B106" s="4" t="s">
        <v>358</v>
      </c>
      <c r="C106" s="3" t="s">
        <v>359</v>
      </c>
      <c r="D106">
        <v>189400</v>
      </c>
      <c r="E106">
        <v>176112</v>
      </c>
      <c r="F106">
        <f>ROUND(100*E106/D106,0)</f>
        <v>93</v>
      </c>
      <c r="G106" t="s">
        <v>14</v>
      </c>
      <c r="H106">
        <v>5681</v>
      </c>
      <c r="I106">
        <f>ROUND(IF(H106&gt;0,E106/H106,0),2)</f>
        <v>31</v>
      </c>
      <c r="J106" t="s">
        <v>21</v>
      </c>
      <c r="K106" t="s">
        <v>22</v>
      </c>
      <c r="L106">
        <v>1350622800</v>
      </c>
      <c r="M106" s="8">
        <f>(((L106/60)/60)/24)+DATE(1970,1,1)</f>
        <v>41201.208333333336</v>
      </c>
      <c r="N106">
        <v>1351141200</v>
      </c>
      <c r="O106" s="8">
        <f>(((N106/60)/60)/24)+DATE(1970,1,1)</f>
        <v>41207.208333333336</v>
      </c>
      <c r="P106" t="b">
        <v>0</v>
      </c>
      <c r="Q106" t="b">
        <v>0</v>
      </c>
      <c r="R106" t="s">
        <v>33</v>
      </c>
      <c r="S106" t="str">
        <f>LEFT(R106,FIND("/",R106)-1)</f>
        <v>theater</v>
      </c>
      <c r="T106" t="str">
        <f>RIGHT(R106,LEN(R106)-LEN(S106)-1)</f>
        <v>plays</v>
      </c>
    </row>
    <row r="107" spans="1:20" x14ac:dyDescent="0.35">
      <c r="A107">
        <v>154</v>
      </c>
      <c r="B107" s="4" t="s">
        <v>360</v>
      </c>
      <c r="C107" s="3" t="s">
        <v>361</v>
      </c>
      <c r="D107">
        <v>171300</v>
      </c>
      <c r="E107">
        <v>100650</v>
      </c>
      <c r="F107">
        <f>ROUND(100*E107/D107,0)</f>
        <v>59</v>
      </c>
      <c r="G107" t="s">
        <v>14</v>
      </c>
      <c r="H107">
        <v>1059</v>
      </c>
      <c r="I107">
        <f>ROUND(IF(H107&gt;0,E107/H107,0),2)</f>
        <v>95.04</v>
      </c>
      <c r="J107" t="s">
        <v>21</v>
      </c>
      <c r="K107" t="s">
        <v>22</v>
      </c>
      <c r="L107">
        <v>1463029200</v>
      </c>
      <c r="M107" s="8">
        <f>(((L107/60)/60)/24)+DATE(1970,1,1)</f>
        <v>42502.208333333328</v>
      </c>
      <c r="N107">
        <v>1465016400</v>
      </c>
      <c r="O107" s="8">
        <f>(((N107/60)/60)/24)+DATE(1970,1,1)</f>
        <v>42525.208333333328</v>
      </c>
      <c r="P107" t="b">
        <v>0</v>
      </c>
      <c r="Q107" t="b">
        <v>1</v>
      </c>
      <c r="R107" t="s">
        <v>60</v>
      </c>
      <c r="S107" t="str">
        <f>LEFT(R107,FIND("/",R107)-1)</f>
        <v>music</v>
      </c>
      <c r="T107" t="str">
        <f>RIGHT(R107,LEN(R107)-LEN(S107)-1)</f>
        <v>indie rock</v>
      </c>
    </row>
    <row r="108" spans="1:20" x14ac:dyDescent="0.35">
      <c r="A108">
        <v>155</v>
      </c>
      <c r="B108" s="4" t="s">
        <v>362</v>
      </c>
      <c r="C108" s="3" t="s">
        <v>363</v>
      </c>
      <c r="D108">
        <v>139500</v>
      </c>
      <c r="E108">
        <v>90706</v>
      </c>
      <c r="F108">
        <f>ROUND(100*E108/D108,0)</f>
        <v>65</v>
      </c>
      <c r="G108" t="s">
        <v>14</v>
      </c>
      <c r="H108">
        <v>1194</v>
      </c>
      <c r="I108">
        <f>ROUND(IF(H108&gt;0,E108/H108,0),2)</f>
        <v>75.97</v>
      </c>
      <c r="J108" t="s">
        <v>21</v>
      </c>
      <c r="K108" t="s">
        <v>22</v>
      </c>
      <c r="L108">
        <v>1269493200</v>
      </c>
      <c r="M108" s="8">
        <f>(((L108/60)/60)/24)+DATE(1970,1,1)</f>
        <v>40262.208333333336</v>
      </c>
      <c r="N108">
        <v>1270789200</v>
      </c>
      <c r="O108" s="8">
        <f>(((N108/60)/60)/24)+DATE(1970,1,1)</f>
        <v>40277.208333333336</v>
      </c>
      <c r="P108" t="b">
        <v>0</v>
      </c>
      <c r="Q108" t="b">
        <v>0</v>
      </c>
      <c r="R108" t="s">
        <v>33</v>
      </c>
      <c r="S108" t="str">
        <f>LEFT(R108,FIND("/",R108)-1)</f>
        <v>theater</v>
      </c>
      <c r="T108" t="str">
        <f>RIGHT(R108,LEN(R108)-LEN(S108)-1)</f>
        <v>plays</v>
      </c>
    </row>
    <row r="109" spans="1:20" x14ac:dyDescent="0.35">
      <c r="A109">
        <v>157</v>
      </c>
      <c r="B109" s="4" t="s">
        <v>366</v>
      </c>
      <c r="C109" s="3" t="s">
        <v>367</v>
      </c>
      <c r="D109">
        <v>4200</v>
      </c>
      <c r="E109">
        <v>2212</v>
      </c>
      <c r="F109">
        <f>ROUND(100*E109/D109,0)</f>
        <v>53</v>
      </c>
      <c r="G109" t="s">
        <v>14</v>
      </c>
      <c r="H109">
        <v>30</v>
      </c>
      <c r="I109">
        <f>ROUND(IF(H109&gt;0,E109/H109,0),2)</f>
        <v>73.73</v>
      </c>
      <c r="J109" t="s">
        <v>26</v>
      </c>
      <c r="K109" t="s">
        <v>27</v>
      </c>
      <c r="L109">
        <v>1388383200</v>
      </c>
      <c r="M109" s="8">
        <f>(((L109/60)/60)/24)+DATE(1970,1,1)</f>
        <v>41638.25</v>
      </c>
      <c r="N109">
        <v>1389420000</v>
      </c>
      <c r="O109" s="8">
        <f>(((N109/60)/60)/24)+DATE(1970,1,1)</f>
        <v>41650.25</v>
      </c>
      <c r="P109" t="b">
        <v>0</v>
      </c>
      <c r="Q109" t="b">
        <v>0</v>
      </c>
      <c r="R109" t="s">
        <v>122</v>
      </c>
      <c r="S109" t="str">
        <f>LEFT(R109,FIND("/",R109)-1)</f>
        <v>photography</v>
      </c>
      <c r="T109" t="str">
        <f>RIGHT(R109,LEN(R109)-LEN(S109)-1)</f>
        <v>photography books</v>
      </c>
    </row>
    <row r="110" spans="1:20" ht="31" x14ac:dyDescent="0.35">
      <c r="A110">
        <v>161</v>
      </c>
      <c r="B110" s="4" t="s">
        <v>374</v>
      </c>
      <c r="C110" s="3" t="s">
        <v>375</v>
      </c>
      <c r="D110">
        <v>5500</v>
      </c>
      <c r="E110">
        <v>4300</v>
      </c>
      <c r="F110">
        <f>ROUND(100*E110/D110,0)</f>
        <v>78</v>
      </c>
      <c r="G110" t="s">
        <v>14</v>
      </c>
      <c r="H110">
        <v>75</v>
      </c>
      <c r="I110">
        <f>ROUND(IF(H110&gt;0,E110/H110,0),2)</f>
        <v>57.33</v>
      </c>
      <c r="J110" t="s">
        <v>21</v>
      </c>
      <c r="K110" t="s">
        <v>22</v>
      </c>
      <c r="L110">
        <v>1442984400</v>
      </c>
      <c r="M110" s="8">
        <f>(((L110/60)/60)/24)+DATE(1970,1,1)</f>
        <v>42270.208333333328</v>
      </c>
      <c r="N110">
        <v>1443502800</v>
      </c>
      <c r="O110" s="8">
        <f>(((N110/60)/60)/24)+DATE(1970,1,1)</f>
        <v>42276.208333333328</v>
      </c>
      <c r="P110" t="b">
        <v>0</v>
      </c>
      <c r="Q110" t="b">
        <v>1</v>
      </c>
      <c r="R110" t="s">
        <v>28</v>
      </c>
      <c r="S110" t="str">
        <f>LEFT(R110,FIND("/",R110)-1)</f>
        <v>technology</v>
      </c>
      <c r="T110" t="str">
        <f>RIGHT(R110,LEN(R110)-LEN(S110)-1)</f>
        <v>web</v>
      </c>
    </row>
    <row r="111" spans="1:20" x14ac:dyDescent="0.35">
      <c r="A111">
        <v>168</v>
      </c>
      <c r="B111" s="4" t="s">
        <v>388</v>
      </c>
      <c r="C111" s="3" t="s">
        <v>389</v>
      </c>
      <c r="D111">
        <v>128100</v>
      </c>
      <c r="E111">
        <v>40107</v>
      </c>
      <c r="F111">
        <f>ROUND(100*E111/D111,0)</f>
        <v>31</v>
      </c>
      <c r="G111" t="s">
        <v>14</v>
      </c>
      <c r="H111">
        <v>955</v>
      </c>
      <c r="I111">
        <f>ROUND(IF(H111&gt;0,E111/H111,0),2)</f>
        <v>42</v>
      </c>
      <c r="J111" t="s">
        <v>36</v>
      </c>
      <c r="K111" t="s">
        <v>37</v>
      </c>
      <c r="L111">
        <v>1550815200</v>
      </c>
      <c r="M111" s="8">
        <f>(((L111/60)/60)/24)+DATE(1970,1,1)</f>
        <v>43518.25</v>
      </c>
      <c r="N111">
        <v>1552798800</v>
      </c>
      <c r="O111" s="8">
        <f>(((N111/60)/60)/24)+DATE(1970,1,1)</f>
        <v>43541.208333333328</v>
      </c>
      <c r="P111" t="b">
        <v>0</v>
      </c>
      <c r="Q111" t="b">
        <v>1</v>
      </c>
      <c r="R111" t="s">
        <v>60</v>
      </c>
      <c r="S111" t="str">
        <f>LEFT(R111,FIND("/",R111)-1)</f>
        <v>music</v>
      </c>
      <c r="T111" t="str">
        <f>RIGHT(R111,LEN(R111)-LEN(S111)-1)</f>
        <v>indie rock</v>
      </c>
    </row>
    <row r="112" spans="1:20" x14ac:dyDescent="0.35">
      <c r="A112">
        <v>170</v>
      </c>
      <c r="B112" s="4" t="s">
        <v>392</v>
      </c>
      <c r="C112" s="3" t="s">
        <v>393</v>
      </c>
      <c r="D112">
        <v>188100</v>
      </c>
      <c r="E112">
        <v>5528</v>
      </c>
      <c r="F112">
        <f>ROUND(100*E112/D112,0)</f>
        <v>3</v>
      </c>
      <c r="G112" t="s">
        <v>14</v>
      </c>
      <c r="H112">
        <v>67</v>
      </c>
      <c r="I112">
        <f>ROUND(IF(H112&gt;0,E112/H112,0),2)</f>
        <v>82.51</v>
      </c>
      <c r="J112" t="s">
        <v>21</v>
      </c>
      <c r="K112" t="s">
        <v>22</v>
      </c>
      <c r="L112">
        <v>1501736400</v>
      </c>
      <c r="M112" s="8">
        <f>(((L112/60)/60)/24)+DATE(1970,1,1)</f>
        <v>42950.208333333328</v>
      </c>
      <c r="N112">
        <v>1502341200</v>
      </c>
      <c r="O112" s="8">
        <f>(((N112/60)/60)/24)+DATE(1970,1,1)</f>
        <v>42957.208333333328</v>
      </c>
      <c r="P112" t="b">
        <v>0</v>
      </c>
      <c r="Q112" t="b">
        <v>0</v>
      </c>
      <c r="R112" t="s">
        <v>60</v>
      </c>
      <c r="S112" t="str">
        <f>LEFT(R112,FIND("/",R112)-1)</f>
        <v>music</v>
      </c>
      <c r="T112" t="str">
        <f>RIGHT(R112,LEN(R112)-LEN(S112)-1)</f>
        <v>indie rock</v>
      </c>
    </row>
    <row r="113" spans="1:20" ht="31" x14ac:dyDescent="0.35">
      <c r="A113">
        <v>171</v>
      </c>
      <c r="B113" s="4" t="s">
        <v>394</v>
      </c>
      <c r="C113" s="3" t="s">
        <v>395</v>
      </c>
      <c r="D113">
        <v>4900</v>
      </c>
      <c r="E113">
        <v>521</v>
      </c>
      <c r="F113">
        <f>ROUND(100*E113/D113,0)</f>
        <v>11</v>
      </c>
      <c r="G113" t="s">
        <v>14</v>
      </c>
      <c r="H113">
        <v>5</v>
      </c>
      <c r="I113">
        <f>ROUND(IF(H113&gt;0,E113/H113,0),2)</f>
        <v>104.2</v>
      </c>
      <c r="J113" t="s">
        <v>21</v>
      </c>
      <c r="K113" t="s">
        <v>22</v>
      </c>
      <c r="L113">
        <v>1395291600</v>
      </c>
      <c r="M113" s="8">
        <f>(((L113/60)/60)/24)+DATE(1970,1,1)</f>
        <v>41718.208333333336</v>
      </c>
      <c r="N113">
        <v>1397192400</v>
      </c>
      <c r="O113" s="8">
        <f>(((N113/60)/60)/24)+DATE(1970,1,1)</f>
        <v>41740.208333333336</v>
      </c>
      <c r="P113" t="b">
        <v>0</v>
      </c>
      <c r="Q113" t="b">
        <v>0</v>
      </c>
      <c r="R113" t="s">
        <v>206</v>
      </c>
      <c r="S113" t="str">
        <f>LEFT(R113,FIND("/",R113)-1)</f>
        <v>publishing</v>
      </c>
      <c r="T113" t="str">
        <f>RIGHT(R113,LEN(R113)-LEN(S113)-1)</f>
        <v>translations</v>
      </c>
    </row>
    <row r="114" spans="1:20" x14ac:dyDescent="0.35">
      <c r="A114">
        <v>172</v>
      </c>
      <c r="B114" s="4" t="s">
        <v>396</v>
      </c>
      <c r="C114" s="3" t="s">
        <v>397</v>
      </c>
      <c r="D114">
        <v>800</v>
      </c>
      <c r="E114">
        <v>663</v>
      </c>
      <c r="F114">
        <f>ROUND(100*E114/D114,0)</f>
        <v>83</v>
      </c>
      <c r="G114" t="s">
        <v>14</v>
      </c>
      <c r="H114">
        <v>26</v>
      </c>
      <c r="I114">
        <f>ROUND(IF(H114&gt;0,E114/H114,0),2)</f>
        <v>25.5</v>
      </c>
      <c r="J114" t="s">
        <v>21</v>
      </c>
      <c r="K114" t="s">
        <v>22</v>
      </c>
      <c r="L114">
        <v>1405746000</v>
      </c>
      <c r="M114" s="8">
        <f>(((L114/60)/60)/24)+DATE(1970,1,1)</f>
        <v>41839.208333333336</v>
      </c>
      <c r="N114">
        <v>1407042000</v>
      </c>
      <c r="O114" s="8">
        <f>(((N114/60)/60)/24)+DATE(1970,1,1)</f>
        <v>41854.208333333336</v>
      </c>
      <c r="P114" t="b">
        <v>0</v>
      </c>
      <c r="Q114" t="b">
        <v>1</v>
      </c>
      <c r="R114" t="s">
        <v>42</v>
      </c>
      <c r="S114" t="str">
        <f>LEFT(R114,FIND("/",R114)-1)</f>
        <v>film &amp; video</v>
      </c>
      <c r="T114" t="str">
        <f>RIGHT(R114,LEN(R114)-LEN(S114)-1)</f>
        <v>documentary</v>
      </c>
    </row>
    <row r="115" spans="1:20" x14ac:dyDescent="0.35">
      <c r="A115">
        <v>175</v>
      </c>
      <c r="B115" s="4" t="s">
        <v>402</v>
      </c>
      <c r="C115" s="3" t="s">
        <v>403</v>
      </c>
      <c r="D115">
        <v>181200</v>
      </c>
      <c r="E115">
        <v>47459</v>
      </c>
      <c r="F115">
        <f>ROUND(100*E115/D115,0)</f>
        <v>26</v>
      </c>
      <c r="G115" t="s">
        <v>14</v>
      </c>
      <c r="H115">
        <v>1130</v>
      </c>
      <c r="I115">
        <f>ROUND(IF(H115&gt;0,E115/H115,0),2)</f>
        <v>42</v>
      </c>
      <c r="J115" t="s">
        <v>21</v>
      </c>
      <c r="K115" t="s">
        <v>22</v>
      </c>
      <c r="L115">
        <v>1472619600</v>
      </c>
      <c r="M115" s="8">
        <f>(((L115/60)/60)/24)+DATE(1970,1,1)</f>
        <v>42613.208333333328</v>
      </c>
      <c r="N115">
        <v>1474261200</v>
      </c>
      <c r="O115" s="8">
        <f>(((N115/60)/60)/24)+DATE(1970,1,1)</f>
        <v>42632.208333333328</v>
      </c>
      <c r="P115" t="b">
        <v>0</v>
      </c>
      <c r="Q115" t="b">
        <v>0</v>
      </c>
      <c r="R115" t="s">
        <v>33</v>
      </c>
      <c r="S115" t="str">
        <f>LEFT(R115,FIND("/",R115)-1)</f>
        <v>theater</v>
      </c>
      <c r="T115" t="str">
        <f>RIGHT(R115,LEN(R115)-LEN(S115)-1)</f>
        <v>plays</v>
      </c>
    </row>
    <row r="116" spans="1:20" ht="31" x14ac:dyDescent="0.35">
      <c r="A116">
        <v>176</v>
      </c>
      <c r="B116" s="4" t="s">
        <v>404</v>
      </c>
      <c r="C116" s="3" t="s">
        <v>405</v>
      </c>
      <c r="D116">
        <v>115000</v>
      </c>
      <c r="E116">
        <v>86060</v>
      </c>
      <c r="F116">
        <f>ROUND(100*E116/D116,0)</f>
        <v>75</v>
      </c>
      <c r="G116" t="s">
        <v>14</v>
      </c>
      <c r="H116">
        <v>782</v>
      </c>
      <c r="I116">
        <f>ROUND(IF(H116&gt;0,E116/H116,0),2)</f>
        <v>110.05</v>
      </c>
      <c r="J116" t="s">
        <v>21</v>
      </c>
      <c r="K116" t="s">
        <v>22</v>
      </c>
      <c r="L116">
        <v>1472878800</v>
      </c>
      <c r="M116" s="8">
        <f>(((L116/60)/60)/24)+DATE(1970,1,1)</f>
        <v>42616.208333333328</v>
      </c>
      <c r="N116">
        <v>1473656400</v>
      </c>
      <c r="O116" s="8">
        <f>(((N116/60)/60)/24)+DATE(1970,1,1)</f>
        <v>42625.208333333328</v>
      </c>
      <c r="P116" t="b">
        <v>0</v>
      </c>
      <c r="Q116" t="b">
        <v>0</v>
      </c>
      <c r="R116" t="s">
        <v>33</v>
      </c>
      <c r="S116" t="str">
        <f>LEFT(R116,FIND("/",R116)-1)</f>
        <v>theater</v>
      </c>
      <c r="T116" t="str">
        <f>RIGHT(R116,LEN(R116)-LEN(S116)-1)</f>
        <v>plays</v>
      </c>
    </row>
    <row r="117" spans="1:20" x14ac:dyDescent="0.35">
      <c r="A117">
        <v>178</v>
      </c>
      <c r="B117" s="4" t="s">
        <v>408</v>
      </c>
      <c r="C117" s="3" t="s">
        <v>409</v>
      </c>
      <c r="D117">
        <v>7200</v>
      </c>
      <c r="E117">
        <v>6927</v>
      </c>
      <c r="F117">
        <f>ROUND(100*E117/D117,0)</f>
        <v>96</v>
      </c>
      <c r="G117" t="s">
        <v>14</v>
      </c>
      <c r="H117">
        <v>210</v>
      </c>
      <c r="I117">
        <f>ROUND(IF(H117&gt;0,E117/H117,0),2)</f>
        <v>32.99</v>
      </c>
      <c r="J117" t="s">
        <v>21</v>
      </c>
      <c r="K117" t="s">
        <v>22</v>
      </c>
      <c r="L117">
        <v>1505970000</v>
      </c>
      <c r="M117" s="8">
        <f>(((L117/60)/60)/24)+DATE(1970,1,1)</f>
        <v>42999.208333333328</v>
      </c>
      <c r="N117">
        <v>1506747600</v>
      </c>
      <c r="O117" s="8">
        <f>(((N117/60)/60)/24)+DATE(1970,1,1)</f>
        <v>43008.208333333328</v>
      </c>
      <c r="P117" t="b">
        <v>0</v>
      </c>
      <c r="Q117" t="b">
        <v>0</v>
      </c>
      <c r="R117" t="s">
        <v>17</v>
      </c>
      <c r="S117" t="str">
        <f>LEFT(R117,FIND("/",R117)-1)</f>
        <v>food</v>
      </c>
      <c r="T117" t="str">
        <f>RIGHT(R117,LEN(R117)-LEN(S117)-1)</f>
        <v>food trucks</v>
      </c>
    </row>
    <row r="118" spans="1:20" x14ac:dyDescent="0.35">
      <c r="A118">
        <v>181</v>
      </c>
      <c r="B118" s="4" t="s">
        <v>414</v>
      </c>
      <c r="C118" s="3" t="s">
        <v>415</v>
      </c>
      <c r="D118">
        <v>8600</v>
      </c>
      <c r="E118">
        <v>5315</v>
      </c>
      <c r="F118">
        <f>ROUND(100*E118/D118,0)</f>
        <v>62</v>
      </c>
      <c r="G118" t="s">
        <v>14</v>
      </c>
      <c r="H118">
        <v>136</v>
      </c>
      <c r="I118">
        <f>ROUND(IF(H118&gt;0,E118/H118,0),2)</f>
        <v>39.08</v>
      </c>
      <c r="J118" t="s">
        <v>21</v>
      </c>
      <c r="K118" t="s">
        <v>22</v>
      </c>
      <c r="L118">
        <v>1507093200</v>
      </c>
      <c r="M118" s="8">
        <f>(((L118/60)/60)/24)+DATE(1970,1,1)</f>
        <v>43012.208333333328</v>
      </c>
      <c r="N118">
        <v>1508648400</v>
      </c>
      <c r="O118" s="8">
        <f>(((N118/60)/60)/24)+DATE(1970,1,1)</f>
        <v>43030.208333333328</v>
      </c>
      <c r="P118" t="b">
        <v>0</v>
      </c>
      <c r="Q118" t="b">
        <v>0</v>
      </c>
      <c r="R118" t="s">
        <v>28</v>
      </c>
      <c r="S118" t="str">
        <f>LEFT(R118,FIND("/",R118)-1)</f>
        <v>technology</v>
      </c>
      <c r="T118" t="str">
        <f>RIGHT(R118,LEN(R118)-LEN(S118)-1)</f>
        <v>web</v>
      </c>
    </row>
    <row r="119" spans="1:20" ht="31" x14ac:dyDescent="0.35">
      <c r="A119">
        <v>183</v>
      </c>
      <c r="B119" s="4" t="s">
        <v>418</v>
      </c>
      <c r="C119" s="3" t="s">
        <v>419</v>
      </c>
      <c r="D119">
        <v>5100</v>
      </c>
      <c r="E119">
        <v>3525</v>
      </c>
      <c r="F119">
        <f>ROUND(100*E119/D119,0)</f>
        <v>69</v>
      </c>
      <c r="G119" t="s">
        <v>14</v>
      </c>
      <c r="H119">
        <v>86</v>
      </c>
      <c r="I119">
        <f>ROUND(IF(H119&gt;0,E119/H119,0),2)</f>
        <v>40.99</v>
      </c>
      <c r="J119" t="s">
        <v>15</v>
      </c>
      <c r="K119" t="s">
        <v>16</v>
      </c>
      <c r="L119">
        <v>1284008400</v>
      </c>
      <c r="M119" s="8">
        <f>(((L119/60)/60)/24)+DATE(1970,1,1)</f>
        <v>40430.208333333336</v>
      </c>
      <c r="N119">
        <v>1285131600</v>
      </c>
      <c r="O119" s="8">
        <f>(((N119/60)/60)/24)+DATE(1970,1,1)</f>
        <v>40443.208333333336</v>
      </c>
      <c r="P119" t="b">
        <v>0</v>
      </c>
      <c r="Q119" t="b">
        <v>0</v>
      </c>
      <c r="R119" t="s">
        <v>23</v>
      </c>
      <c r="S119" t="str">
        <f>LEFT(R119,FIND("/",R119)-1)</f>
        <v>music</v>
      </c>
      <c r="T119" t="str">
        <f>RIGHT(R119,LEN(R119)-LEN(S119)-1)</f>
        <v>rock</v>
      </c>
    </row>
    <row r="120" spans="1:20" x14ac:dyDescent="0.35">
      <c r="A120">
        <v>185</v>
      </c>
      <c r="B120" s="4" t="s">
        <v>422</v>
      </c>
      <c r="C120" s="3" t="s">
        <v>423</v>
      </c>
      <c r="D120">
        <v>1000</v>
      </c>
      <c r="E120">
        <v>718</v>
      </c>
      <c r="F120">
        <f>ROUND(100*E120/D120,0)</f>
        <v>72</v>
      </c>
      <c r="G120" t="s">
        <v>14</v>
      </c>
      <c r="H120">
        <v>19</v>
      </c>
      <c r="I120">
        <f>ROUND(IF(H120&gt;0,E120/H120,0),2)</f>
        <v>37.79</v>
      </c>
      <c r="J120" t="s">
        <v>21</v>
      </c>
      <c r="K120" t="s">
        <v>22</v>
      </c>
      <c r="L120">
        <v>1526187600</v>
      </c>
      <c r="M120" s="8">
        <f>(((L120/60)/60)/24)+DATE(1970,1,1)</f>
        <v>43233.208333333328</v>
      </c>
      <c r="N120">
        <v>1527138000</v>
      </c>
      <c r="O120" s="8">
        <f>(((N120/60)/60)/24)+DATE(1970,1,1)</f>
        <v>43244.208333333328</v>
      </c>
      <c r="P120" t="b">
        <v>0</v>
      </c>
      <c r="Q120" t="b">
        <v>0</v>
      </c>
      <c r="R120" t="s">
        <v>269</v>
      </c>
      <c r="S120" t="str">
        <f>LEFT(R120,FIND("/",R120)-1)</f>
        <v>film &amp; video</v>
      </c>
      <c r="T120" t="str">
        <f>RIGHT(R120,LEN(R120)-LEN(S120)-1)</f>
        <v>television</v>
      </c>
    </row>
    <row r="121" spans="1:20" x14ac:dyDescent="0.35">
      <c r="A121">
        <v>186</v>
      </c>
      <c r="B121" s="4" t="s">
        <v>424</v>
      </c>
      <c r="C121" s="3" t="s">
        <v>425</v>
      </c>
      <c r="D121">
        <v>88800</v>
      </c>
      <c r="E121">
        <v>28358</v>
      </c>
      <c r="F121">
        <f>ROUND(100*E121/D121,0)</f>
        <v>32</v>
      </c>
      <c r="G121" t="s">
        <v>14</v>
      </c>
      <c r="H121">
        <v>886</v>
      </c>
      <c r="I121">
        <f>ROUND(IF(H121&gt;0,E121/H121,0),2)</f>
        <v>32.01</v>
      </c>
      <c r="J121" t="s">
        <v>21</v>
      </c>
      <c r="K121" t="s">
        <v>22</v>
      </c>
      <c r="L121">
        <v>1400821200</v>
      </c>
      <c r="M121" s="8">
        <f>(((L121/60)/60)/24)+DATE(1970,1,1)</f>
        <v>41782.208333333336</v>
      </c>
      <c r="N121">
        <v>1402117200</v>
      </c>
      <c r="O121" s="8">
        <f>(((N121/60)/60)/24)+DATE(1970,1,1)</f>
        <v>41797.208333333336</v>
      </c>
      <c r="P121" t="b">
        <v>0</v>
      </c>
      <c r="Q121" t="b">
        <v>0</v>
      </c>
      <c r="R121" t="s">
        <v>33</v>
      </c>
      <c r="S121" t="str">
        <f>LEFT(R121,FIND("/",R121)-1)</f>
        <v>theater</v>
      </c>
      <c r="T121" t="str">
        <f>RIGHT(R121,LEN(R121)-LEN(S121)-1)</f>
        <v>plays</v>
      </c>
    </row>
    <row r="122" spans="1:20" x14ac:dyDescent="0.35">
      <c r="A122">
        <v>188</v>
      </c>
      <c r="B122" s="4" t="s">
        <v>428</v>
      </c>
      <c r="C122" s="3" t="s">
        <v>429</v>
      </c>
      <c r="D122">
        <v>8200</v>
      </c>
      <c r="E122">
        <v>2625</v>
      </c>
      <c r="F122">
        <f>ROUND(100*E122/D122,0)</f>
        <v>32</v>
      </c>
      <c r="G122" t="s">
        <v>14</v>
      </c>
      <c r="H122">
        <v>35</v>
      </c>
      <c r="I122">
        <f>ROUND(IF(H122&gt;0,E122/H122,0),2)</f>
        <v>75</v>
      </c>
      <c r="J122" t="s">
        <v>107</v>
      </c>
      <c r="K122" t="s">
        <v>108</v>
      </c>
      <c r="L122">
        <v>1417500000</v>
      </c>
      <c r="M122" s="8">
        <f>(((L122/60)/60)/24)+DATE(1970,1,1)</f>
        <v>41975.25</v>
      </c>
      <c r="N122">
        <v>1417586400</v>
      </c>
      <c r="O122" s="8">
        <f>(((N122/60)/60)/24)+DATE(1970,1,1)</f>
        <v>41976.25</v>
      </c>
      <c r="P122" t="b">
        <v>0</v>
      </c>
      <c r="Q122" t="b">
        <v>0</v>
      </c>
      <c r="R122" t="s">
        <v>33</v>
      </c>
      <c r="S122" t="str">
        <f>LEFT(R122,FIND("/",R122)-1)</f>
        <v>theater</v>
      </c>
      <c r="T122" t="str">
        <f>RIGHT(R122,LEN(R122)-LEN(S122)-1)</f>
        <v>plays</v>
      </c>
    </row>
    <row r="123" spans="1:20" x14ac:dyDescent="0.35">
      <c r="A123">
        <v>190</v>
      </c>
      <c r="B123" s="4" t="s">
        <v>432</v>
      </c>
      <c r="C123" s="3" t="s">
        <v>433</v>
      </c>
      <c r="D123">
        <v>3700</v>
      </c>
      <c r="E123">
        <v>2538</v>
      </c>
      <c r="F123">
        <f>ROUND(100*E123/D123,0)</f>
        <v>69</v>
      </c>
      <c r="G123" t="s">
        <v>14</v>
      </c>
      <c r="H123">
        <v>24</v>
      </c>
      <c r="I123">
        <f>ROUND(IF(H123&gt;0,E123/H123,0),2)</f>
        <v>105.75</v>
      </c>
      <c r="J123" t="s">
        <v>21</v>
      </c>
      <c r="K123" t="s">
        <v>22</v>
      </c>
      <c r="L123">
        <v>1370322000</v>
      </c>
      <c r="M123" s="8">
        <f>(((L123/60)/60)/24)+DATE(1970,1,1)</f>
        <v>41429.208333333336</v>
      </c>
      <c r="N123">
        <v>1370408400</v>
      </c>
      <c r="O123" s="8">
        <f>(((N123/60)/60)/24)+DATE(1970,1,1)</f>
        <v>41430.208333333336</v>
      </c>
      <c r="P123" t="b">
        <v>0</v>
      </c>
      <c r="Q123" t="b">
        <v>1</v>
      </c>
      <c r="R123" t="s">
        <v>33</v>
      </c>
      <c r="S123" t="str">
        <f>LEFT(R123,FIND("/",R123)-1)</f>
        <v>theater</v>
      </c>
      <c r="T123" t="str">
        <f>RIGHT(R123,LEN(R123)-LEN(S123)-1)</f>
        <v>plays</v>
      </c>
    </row>
    <row r="124" spans="1:20" x14ac:dyDescent="0.35">
      <c r="A124">
        <v>191</v>
      </c>
      <c r="B124" s="4" t="s">
        <v>434</v>
      </c>
      <c r="C124" s="3" t="s">
        <v>435</v>
      </c>
      <c r="D124">
        <v>8400</v>
      </c>
      <c r="E124">
        <v>3188</v>
      </c>
      <c r="F124">
        <f>ROUND(100*E124/D124,0)</f>
        <v>38</v>
      </c>
      <c r="G124" t="s">
        <v>14</v>
      </c>
      <c r="H124">
        <v>86</v>
      </c>
      <c r="I124">
        <f>ROUND(IF(H124&gt;0,E124/H124,0),2)</f>
        <v>37.07</v>
      </c>
      <c r="J124" t="s">
        <v>107</v>
      </c>
      <c r="K124" t="s">
        <v>108</v>
      </c>
      <c r="L124">
        <v>1552366800</v>
      </c>
      <c r="M124" s="8">
        <f>(((L124/60)/60)/24)+DATE(1970,1,1)</f>
        <v>43536.208333333328</v>
      </c>
      <c r="N124">
        <v>1552626000</v>
      </c>
      <c r="O124" s="8">
        <f>(((N124/60)/60)/24)+DATE(1970,1,1)</f>
        <v>43539.208333333328</v>
      </c>
      <c r="P124" t="b">
        <v>0</v>
      </c>
      <c r="Q124" t="b">
        <v>0</v>
      </c>
      <c r="R124" t="s">
        <v>33</v>
      </c>
      <c r="S124" t="str">
        <f>LEFT(R124,FIND("/",R124)-1)</f>
        <v>theater</v>
      </c>
      <c r="T124" t="str">
        <f>RIGHT(R124,LEN(R124)-LEN(S124)-1)</f>
        <v>plays</v>
      </c>
    </row>
    <row r="125" spans="1:20" x14ac:dyDescent="0.35">
      <c r="A125">
        <v>192</v>
      </c>
      <c r="B125" s="4" t="s">
        <v>436</v>
      </c>
      <c r="C125" s="3" t="s">
        <v>437</v>
      </c>
      <c r="D125">
        <v>42600</v>
      </c>
      <c r="E125">
        <v>8517</v>
      </c>
      <c r="F125">
        <f>ROUND(100*E125/D125,0)</f>
        <v>20</v>
      </c>
      <c r="G125" t="s">
        <v>14</v>
      </c>
      <c r="H125">
        <v>243</v>
      </c>
      <c r="I125">
        <f>ROUND(IF(H125&gt;0,E125/H125,0),2)</f>
        <v>35.049999999999997</v>
      </c>
      <c r="J125" t="s">
        <v>21</v>
      </c>
      <c r="K125" t="s">
        <v>22</v>
      </c>
      <c r="L125">
        <v>1403845200</v>
      </c>
      <c r="M125" s="8">
        <f>(((L125/60)/60)/24)+DATE(1970,1,1)</f>
        <v>41817.208333333336</v>
      </c>
      <c r="N125">
        <v>1404190800</v>
      </c>
      <c r="O125" s="8">
        <f>(((N125/60)/60)/24)+DATE(1970,1,1)</f>
        <v>41821.208333333336</v>
      </c>
      <c r="P125" t="b">
        <v>0</v>
      </c>
      <c r="Q125" t="b">
        <v>0</v>
      </c>
      <c r="R125" t="s">
        <v>23</v>
      </c>
      <c r="S125" t="str">
        <f>LEFT(R125,FIND("/",R125)-1)</f>
        <v>music</v>
      </c>
      <c r="T125" t="str">
        <f>RIGHT(R125,LEN(R125)-LEN(S125)-1)</f>
        <v>rock</v>
      </c>
    </row>
    <row r="126" spans="1:20" x14ac:dyDescent="0.35">
      <c r="A126">
        <v>193</v>
      </c>
      <c r="B126" s="4" t="s">
        <v>438</v>
      </c>
      <c r="C126" s="3" t="s">
        <v>439</v>
      </c>
      <c r="D126">
        <v>6600</v>
      </c>
      <c r="E126">
        <v>3012</v>
      </c>
      <c r="F126">
        <f>ROUND(100*E126/D126,0)</f>
        <v>46</v>
      </c>
      <c r="G126" t="s">
        <v>14</v>
      </c>
      <c r="H126">
        <v>65</v>
      </c>
      <c r="I126">
        <f>ROUND(IF(H126&gt;0,E126/H126,0),2)</f>
        <v>46.34</v>
      </c>
      <c r="J126" t="s">
        <v>21</v>
      </c>
      <c r="K126" t="s">
        <v>22</v>
      </c>
      <c r="L126">
        <v>1523163600</v>
      </c>
      <c r="M126" s="8">
        <f>(((L126/60)/60)/24)+DATE(1970,1,1)</f>
        <v>43198.208333333328</v>
      </c>
      <c r="N126">
        <v>1523509200</v>
      </c>
      <c r="O126" s="8">
        <f>(((N126/60)/60)/24)+DATE(1970,1,1)</f>
        <v>43202.208333333328</v>
      </c>
      <c r="P126" t="b">
        <v>1</v>
      </c>
      <c r="Q126" t="b">
        <v>0</v>
      </c>
      <c r="R126" t="s">
        <v>60</v>
      </c>
      <c r="S126" t="str">
        <f>LEFT(R126,FIND("/",R126)-1)</f>
        <v>music</v>
      </c>
      <c r="T126" t="str">
        <f>RIGHT(R126,LEN(R126)-LEN(S126)-1)</f>
        <v>indie rock</v>
      </c>
    </row>
    <row r="127" spans="1:20" x14ac:dyDescent="0.35">
      <c r="A127">
        <v>196</v>
      </c>
      <c r="B127" s="4" t="s">
        <v>444</v>
      </c>
      <c r="C127" s="3" t="s">
        <v>445</v>
      </c>
      <c r="D127">
        <v>8200</v>
      </c>
      <c r="E127">
        <v>5178</v>
      </c>
      <c r="F127">
        <f>ROUND(100*E127/D127,0)</f>
        <v>63</v>
      </c>
      <c r="G127" t="s">
        <v>14</v>
      </c>
      <c r="H127">
        <v>100</v>
      </c>
      <c r="I127">
        <f>ROUND(IF(H127&gt;0,E127/H127,0),2)</f>
        <v>51.78</v>
      </c>
      <c r="J127" t="s">
        <v>36</v>
      </c>
      <c r="K127" t="s">
        <v>37</v>
      </c>
      <c r="L127">
        <v>1472878800</v>
      </c>
      <c r="M127" s="8">
        <f>(((L127/60)/60)/24)+DATE(1970,1,1)</f>
        <v>42616.208333333328</v>
      </c>
      <c r="N127">
        <v>1474520400</v>
      </c>
      <c r="O127" s="8">
        <f>(((N127/60)/60)/24)+DATE(1970,1,1)</f>
        <v>42635.208333333328</v>
      </c>
      <c r="P127" t="b">
        <v>0</v>
      </c>
      <c r="Q127" t="b">
        <v>0</v>
      </c>
      <c r="R127" t="s">
        <v>65</v>
      </c>
      <c r="S127" t="str">
        <f>LEFT(R127,FIND("/",R127)-1)</f>
        <v>technology</v>
      </c>
      <c r="T127" t="str">
        <f>RIGHT(R127,LEN(R127)-LEN(S127)-1)</f>
        <v>wearables</v>
      </c>
    </row>
    <row r="128" spans="1:20" x14ac:dyDescent="0.35">
      <c r="A128">
        <v>198</v>
      </c>
      <c r="B128" s="4" t="s">
        <v>448</v>
      </c>
      <c r="C128" s="3" t="s">
        <v>449</v>
      </c>
      <c r="D128">
        <v>63200</v>
      </c>
      <c r="E128">
        <v>6041</v>
      </c>
      <c r="F128">
        <f>ROUND(100*E128/D128,0)</f>
        <v>10</v>
      </c>
      <c r="G128" t="s">
        <v>14</v>
      </c>
      <c r="H128">
        <v>168</v>
      </c>
      <c r="I128">
        <f>ROUND(IF(H128&gt;0,E128/H128,0),2)</f>
        <v>35.96</v>
      </c>
      <c r="J128" t="s">
        <v>21</v>
      </c>
      <c r="K128" t="s">
        <v>22</v>
      </c>
      <c r="L128">
        <v>1281070800</v>
      </c>
      <c r="M128" s="8">
        <f>(((L128/60)/60)/24)+DATE(1970,1,1)</f>
        <v>40396.208333333336</v>
      </c>
      <c r="N128">
        <v>1283576400</v>
      </c>
      <c r="O128" s="8">
        <f>(((N128/60)/60)/24)+DATE(1970,1,1)</f>
        <v>40425.208333333336</v>
      </c>
      <c r="P128" t="b">
        <v>0</v>
      </c>
      <c r="Q128" t="b">
        <v>0</v>
      </c>
      <c r="R128" t="s">
        <v>50</v>
      </c>
      <c r="S128" t="str">
        <f>LEFT(R128,FIND("/",R128)-1)</f>
        <v>music</v>
      </c>
      <c r="T128" t="str">
        <f>RIGHT(R128,LEN(R128)-LEN(S128)-1)</f>
        <v>electric music</v>
      </c>
    </row>
    <row r="129" spans="1:20" x14ac:dyDescent="0.35">
      <c r="A129">
        <v>199</v>
      </c>
      <c r="B129" s="4" t="s">
        <v>450</v>
      </c>
      <c r="C129" s="3" t="s">
        <v>451</v>
      </c>
      <c r="D129">
        <v>1800</v>
      </c>
      <c r="E129">
        <v>968</v>
      </c>
      <c r="F129">
        <f>ROUND(100*E129/D129,0)</f>
        <v>54</v>
      </c>
      <c r="G129" t="s">
        <v>14</v>
      </c>
      <c r="H129">
        <v>13</v>
      </c>
      <c r="I129">
        <f>ROUND(IF(H129&gt;0,E129/H129,0),2)</f>
        <v>74.459999999999994</v>
      </c>
      <c r="J129" t="s">
        <v>21</v>
      </c>
      <c r="K129" t="s">
        <v>22</v>
      </c>
      <c r="L129">
        <v>1436245200</v>
      </c>
      <c r="M129" s="8">
        <f>(((L129/60)/60)/24)+DATE(1970,1,1)</f>
        <v>42192.208333333328</v>
      </c>
      <c r="N129">
        <v>1436590800</v>
      </c>
      <c r="O129" s="8">
        <f>(((N129/60)/60)/24)+DATE(1970,1,1)</f>
        <v>42196.208333333328</v>
      </c>
      <c r="P129" t="b">
        <v>0</v>
      </c>
      <c r="Q129" t="b">
        <v>0</v>
      </c>
      <c r="R129" t="s">
        <v>23</v>
      </c>
      <c r="S129" t="str">
        <f>LEFT(R129,FIND("/",R129)-1)</f>
        <v>music</v>
      </c>
      <c r="T129" t="str">
        <f>RIGHT(R129,LEN(R129)-LEN(S129)-1)</f>
        <v>rock</v>
      </c>
    </row>
    <row r="130" spans="1:20" x14ac:dyDescent="0.35">
      <c r="A130">
        <v>200</v>
      </c>
      <c r="B130" s="4" t="s">
        <v>452</v>
      </c>
      <c r="C130" s="3" t="s">
        <v>453</v>
      </c>
      <c r="D130">
        <v>100</v>
      </c>
      <c r="E130">
        <v>2</v>
      </c>
      <c r="F130">
        <f>ROUND(100*E130/D130,0)</f>
        <v>2</v>
      </c>
      <c r="G130" t="s">
        <v>14</v>
      </c>
      <c r="H130">
        <v>1</v>
      </c>
      <c r="I130">
        <f>ROUND(IF(H130&gt;0,E130/H130,0),2)</f>
        <v>2</v>
      </c>
      <c r="J130" t="s">
        <v>15</v>
      </c>
      <c r="K130" t="s">
        <v>16</v>
      </c>
      <c r="L130">
        <v>1269493200</v>
      </c>
      <c r="M130" s="8">
        <f>(((L130/60)/60)/24)+DATE(1970,1,1)</f>
        <v>40262.208333333336</v>
      </c>
      <c r="N130">
        <v>1270443600</v>
      </c>
      <c r="O130" s="8">
        <f>(((N130/60)/60)/24)+DATE(1970,1,1)</f>
        <v>40273.208333333336</v>
      </c>
      <c r="P130" t="b">
        <v>0</v>
      </c>
      <c r="Q130" t="b">
        <v>0</v>
      </c>
      <c r="R130" t="s">
        <v>33</v>
      </c>
      <c r="S130" t="str">
        <f>LEFT(R130,FIND("/",R130)-1)</f>
        <v>theater</v>
      </c>
      <c r="T130" t="str">
        <f>RIGHT(R130,LEN(R130)-LEN(S130)-1)</f>
        <v>plays</v>
      </c>
    </row>
    <row r="131" spans="1:20" x14ac:dyDescent="0.35">
      <c r="A131">
        <v>204</v>
      </c>
      <c r="B131" s="4" t="s">
        <v>460</v>
      </c>
      <c r="C131" s="3" t="s">
        <v>461</v>
      </c>
      <c r="D131">
        <v>75000</v>
      </c>
      <c r="E131">
        <v>2529</v>
      </c>
      <c r="F131">
        <f>ROUND(100*E131/D131,0)</f>
        <v>3</v>
      </c>
      <c r="G131" t="s">
        <v>14</v>
      </c>
      <c r="H131">
        <v>40</v>
      </c>
      <c r="I131">
        <f>ROUND(IF(H131&gt;0,E131/H131,0),2)</f>
        <v>63.23</v>
      </c>
      <c r="J131" t="s">
        <v>21</v>
      </c>
      <c r="K131" t="s">
        <v>22</v>
      </c>
      <c r="L131">
        <v>1301806800</v>
      </c>
      <c r="M131" s="8">
        <f>(((L131/60)/60)/24)+DATE(1970,1,1)</f>
        <v>40636.208333333336</v>
      </c>
      <c r="N131">
        <v>1302670800</v>
      </c>
      <c r="O131" s="8">
        <f>(((N131/60)/60)/24)+DATE(1970,1,1)</f>
        <v>40646.208333333336</v>
      </c>
      <c r="P131" t="b">
        <v>0</v>
      </c>
      <c r="Q131" t="b">
        <v>0</v>
      </c>
      <c r="R131" t="s">
        <v>159</v>
      </c>
      <c r="S131" t="str">
        <f>LEFT(R131,FIND("/",R131)-1)</f>
        <v>music</v>
      </c>
      <c r="T131" t="str">
        <f>RIGHT(R131,LEN(R131)-LEN(S131)-1)</f>
        <v>jazz</v>
      </c>
    </row>
    <row r="132" spans="1:20" x14ac:dyDescent="0.35">
      <c r="A132">
        <v>210</v>
      </c>
      <c r="B132" s="4" t="s">
        <v>472</v>
      </c>
      <c r="C132" s="3" t="s">
        <v>473</v>
      </c>
      <c r="D132">
        <v>9400</v>
      </c>
      <c r="E132">
        <v>6338</v>
      </c>
      <c r="F132">
        <f>ROUND(100*E132/D132,0)</f>
        <v>67</v>
      </c>
      <c r="G132" t="s">
        <v>14</v>
      </c>
      <c r="H132">
        <v>226</v>
      </c>
      <c r="I132">
        <f>ROUND(IF(H132&gt;0,E132/H132,0),2)</f>
        <v>28.04</v>
      </c>
      <c r="J132" t="s">
        <v>36</v>
      </c>
      <c r="K132" t="s">
        <v>37</v>
      </c>
      <c r="L132">
        <v>1488520800</v>
      </c>
      <c r="M132" s="8">
        <f>(((L132/60)/60)/24)+DATE(1970,1,1)</f>
        <v>42797.25</v>
      </c>
      <c r="N132">
        <v>1490850000</v>
      </c>
      <c r="O132" s="8">
        <f>(((N132/60)/60)/24)+DATE(1970,1,1)</f>
        <v>42824.208333333328</v>
      </c>
      <c r="P132" t="b">
        <v>0</v>
      </c>
      <c r="Q132" t="b">
        <v>0</v>
      </c>
      <c r="R132" t="s">
        <v>474</v>
      </c>
      <c r="S132" t="str">
        <f>LEFT(R132,FIND("/",R132)-1)</f>
        <v>film &amp; video</v>
      </c>
      <c r="T132" t="str">
        <f>RIGHT(R132,LEN(R132)-LEN(S132)-1)</f>
        <v>science fiction</v>
      </c>
    </row>
    <row r="133" spans="1:20" ht="31" x14ac:dyDescent="0.35">
      <c r="A133">
        <v>211</v>
      </c>
      <c r="B133" s="4" t="s">
        <v>475</v>
      </c>
      <c r="C133" s="3" t="s">
        <v>476</v>
      </c>
      <c r="D133">
        <v>104400</v>
      </c>
      <c r="E133">
        <v>99100</v>
      </c>
      <c r="F133">
        <f>ROUND(100*E133/D133,0)</f>
        <v>95</v>
      </c>
      <c r="G133" t="s">
        <v>14</v>
      </c>
      <c r="H133">
        <v>1625</v>
      </c>
      <c r="I133">
        <f>ROUND(IF(H133&gt;0,E133/H133,0),2)</f>
        <v>60.98</v>
      </c>
      <c r="J133" t="s">
        <v>21</v>
      </c>
      <c r="K133" t="s">
        <v>22</v>
      </c>
      <c r="L133">
        <v>1377579600</v>
      </c>
      <c r="M133" s="8">
        <f>(((L133/60)/60)/24)+DATE(1970,1,1)</f>
        <v>41513.208333333336</v>
      </c>
      <c r="N133">
        <v>1379653200</v>
      </c>
      <c r="O133" s="8">
        <f>(((N133/60)/60)/24)+DATE(1970,1,1)</f>
        <v>41537.208333333336</v>
      </c>
      <c r="P133" t="b">
        <v>0</v>
      </c>
      <c r="Q133" t="b">
        <v>0</v>
      </c>
      <c r="R133" t="s">
        <v>33</v>
      </c>
      <c r="S133" t="str">
        <f>LEFT(R133,FIND("/",R133)-1)</f>
        <v>theater</v>
      </c>
      <c r="T133" t="str">
        <f>RIGHT(R133,LEN(R133)-LEN(S133)-1)</f>
        <v>plays</v>
      </c>
    </row>
    <row r="134" spans="1:20" x14ac:dyDescent="0.35">
      <c r="A134">
        <v>215</v>
      </c>
      <c r="B134" s="4" t="s">
        <v>483</v>
      </c>
      <c r="C134" s="3" t="s">
        <v>484</v>
      </c>
      <c r="D134">
        <v>156800</v>
      </c>
      <c r="E134">
        <v>6024</v>
      </c>
      <c r="F134">
        <f>ROUND(100*E134/D134,0)</f>
        <v>4</v>
      </c>
      <c r="G134" t="s">
        <v>14</v>
      </c>
      <c r="H134">
        <v>143</v>
      </c>
      <c r="I134">
        <f>ROUND(IF(H134&gt;0,E134/H134,0),2)</f>
        <v>42.13</v>
      </c>
      <c r="J134" t="s">
        <v>21</v>
      </c>
      <c r="K134" t="s">
        <v>22</v>
      </c>
      <c r="L134">
        <v>1550037600</v>
      </c>
      <c r="M134" s="8">
        <f>(((L134/60)/60)/24)+DATE(1970,1,1)</f>
        <v>43509.25</v>
      </c>
      <c r="N134">
        <v>1550210400</v>
      </c>
      <c r="O134" s="8">
        <f>(((N134/60)/60)/24)+DATE(1970,1,1)</f>
        <v>43511.25</v>
      </c>
      <c r="P134" t="b">
        <v>0</v>
      </c>
      <c r="Q134" t="b">
        <v>0</v>
      </c>
      <c r="R134" t="s">
        <v>33</v>
      </c>
      <c r="S134" t="str">
        <f>LEFT(R134,FIND("/",R134)-1)</f>
        <v>theater</v>
      </c>
      <c r="T134" t="str">
        <f>RIGHT(R134,LEN(R134)-LEN(S134)-1)</f>
        <v>plays</v>
      </c>
    </row>
    <row r="135" spans="1:20" x14ac:dyDescent="0.35">
      <c r="A135">
        <v>217</v>
      </c>
      <c r="B135" s="4" t="s">
        <v>487</v>
      </c>
      <c r="C135" s="3" t="s">
        <v>488</v>
      </c>
      <c r="D135">
        <v>129400</v>
      </c>
      <c r="E135">
        <v>57911</v>
      </c>
      <c r="F135">
        <f>ROUND(100*E135/D135,0)</f>
        <v>45</v>
      </c>
      <c r="G135" t="s">
        <v>14</v>
      </c>
      <c r="H135">
        <v>934</v>
      </c>
      <c r="I135">
        <f>ROUND(IF(H135&gt;0,E135/H135,0),2)</f>
        <v>62</v>
      </c>
      <c r="J135" t="s">
        <v>21</v>
      </c>
      <c r="K135" t="s">
        <v>22</v>
      </c>
      <c r="L135">
        <v>1556427600</v>
      </c>
      <c r="M135" s="8">
        <f>(((L135/60)/60)/24)+DATE(1970,1,1)</f>
        <v>43583.208333333328</v>
      </c>
      <c r="N135">
        <v>1557205200</v>
      </c>
      <c r="O135" s="8">
        <f>(((N135/60)/60)/24)+DATE(1970,1,1)</f>
        <v>43592.208333333328</v>
      </c>
      <c r="P135" t="b">
        <v>0</v>
      </c>
      <c r="Q135" t="b">
        <v>0</v>
      </c>
      <c r="R135" t="s">
        <v>474</v>
      </c>
      <c r="S135" t="str">
        <f>LEFT(R135,FIND("/",R135)-1)</f>
        <v>film &amp; video</v>
      </c>
      <c r="T135" t="str">
        <f>RIGHT(R135,LEN(R135)-LEN(S135)-1)</f>
        <v>science fiction</v>
      </c>
    </row>
    <row r="136" spans="1:20" x14ac:dyDescent="0.35">
      <c r="A136">
        <v>220</v>
      </c>
      <c r="B136" s="4" t="s">
        <v>493</v>
      </c>
      <c r="C136" s="3" t="s">
        <v>494</v>
      </c>
      <c r="D136">
        <v>7900</v>
      </c>
      <c r="E136">
        <v>667</v>
      </c>
      <c r="F136">
        <f>ROUND(100*E136/D136,0)</f>
        <v>8</v>
      </c>
      <c r="G136" t="s">
        <v>14</v>
      </c>
      <c r="H136">
        <v>17</v>
      </c>
      <c r="I136">
        <f>ROUND(IF(H136&gt;0,E136/H136,0),2)</f>
        <v>39.24</v>
      </c>
      <c r="J136" t="s">
        <v>21</v>
      </c>
      <c r="K136" t="s">
        <v>22</v>
      </c>
      <c r="L136">
        <v>1309496400</v>
      </c>
      <c r="M136" s="8">
        <f>(((L136/60)/60)/24)+DATE(1970,1,1)</f>
        <v>40725.208333333336</v>
      </c>
      <c r="N136">
        <v>1311051600</v>
      </c>
      <c r="O136" s="8">
        <f>(((N136/60)/60)/24)+DATE(1970,1,1)</f>
        <v>40743.208333333336</v>
      </c>
      <c r="P136" t="b">
        <v>1</v>
      </c>
      <c r="Q136" t="b">
        <v>0</v>
      </c>
      <c r="R136" t="s">
        <v>33</v>
      </c>
      <c r="S136" t="str">
        <f>LEFT(R136,FIND("/",R136)-1)</f>
        <v>theater</v>
      </c>
      <c r="T136" t="str">
        <f>RIGHT(R136,LEN(R136)-LEN(S136)-1)</f>
        <v>plays</v>
      </c>
    </row>
    <row r="137" spans="1:20" ht="31" x14ac:dyDescent="0.35">
      <c r="A137">
        <v>221</v>
      </c>
      <c r="B137" s="4" t="s">
        <v>495</v>
      </c>
      <c r="C137" s="3" t="s">
        <v>496</v>
      </c>
      <c r="D137">
        <v>121500</v>
      </c>
      <c r="E137">
        <v>119830</v>
      </c>
      <c r="F137">
        <f>ROUND(100*E137/D137,0)</f>
        <v>99</v>
      </c>
      <c r="G137" t="s">
        <v>14</v>
      </c>
      <c r="H137">
        <v>2179</v>
      </c>
      <c r="I137">
        <f>ROUND(IF(H137&gt;0,E137/H137,0),2)</f>
        <v>54.99</v>
      </c>
      <c r="J137" t="s">
        <v>21</v>
      </c>
      <c r="K137" t="s">
        <v>22</v>
      </c>
      <c r="L137">
        <v>1340254800</v>
      </c>
      <c r="M137" s="8">
        <f>(((L137/60)/60)/24)+DATE(1970,1,1)</f>
        <v>41081.208333333336</v>
      </c>
      <c r="N137">
        <v>1340427600</v>
      </c>
      <c r="O137" s="8">
        <f>(((N137/60)/60)/24)+DATE(1970,1,1)</f>
        <v>41083.208333333336</v>
      </c>
      <c r="P137" t="b">
        <v>1</v>
      </c>
      <c r="Q137" t="b">
        <v>0</v>
      </c>
      <c r="R137" t="s">
        <v>17</v>
      </c>
      <c r="S137" t="str">
        <f>LEFT(R137,FIND("/",R137)-1)</f>
        <v>food</v>
      </c>
      <c r="T137" t="str">
        <f>RIGHT(R137,LEN(R137)-LEN(S137)-1)</f>
        <v>food trucks</v>
      </c>
    </row>
    <row r="138" spans="1:20" x14ac:dyDescent="0.35">
      <c r="A138">
        <v>223</v>
      </c>
      <c r="B138" s="4" t="s">
        <v>499</v>
      </c>
      <c r="C138" s="3" t="s">
        <v>500</v>
      </c>
      <c r="D138">
        <v>87300</v>
      </c>
      <c r="E138">
        <v>81897</v>
      </c>
      <c r="F138">
        <f>ROUND(100*E138/D138,0)</f>
        <v>94</v>
      </c>
      <c r="G138" t="s">
        <v>14</v>
      </c>
      <c r="H138">
        <v>931</v>
      </c>
      <c r="I138">
        <f>ROUND(IF(H138&gt;0,E138/H138,0),2)</f>
        <v>87.97</v>
      </c>
      <c r="J138" t="s">
        <v>21</v>
      </c>
      <c r="K138" t="s">
        <v>22</v>
      </c>
      <c r="L138">
        <v>1458104400</v>
      </c>
      <c r="M138" s="8">
        <f>(((L138/60)/60)/24)+DATE(1970,1,1)</f>
        <v>42445.208333333328</v>
      </c>
      <c r="N138">
        <v>1459314000</v>
      </c>
      <c r="O138" s="8">
        <f>(((N138/60)/60)/24)+DATE(1970,1,1)</f>
        <v>42459.208333333328</v>
      </c>
      <c r="P138" t="b">
        <v>0</v>
      </c>
      <c r="Q138" t="b">
        <v>0</v>
      </c>
      <c r="R138" t="s">
        <v>33</v>
      </c>
      <c r="S138" t="str">
        <f>LEFT(R138,FIND("/",R138)-1)</f>
        <v>theater</v>
      </c>
      <c r="T138" t="str">
        <f>RIGHT(R138,LEN(R138)-LEN(S138)-1)</f>
        <v>plays</v>
      </c>
    </row>
    <row r="139" spans="1:20" ht="31" x14ac:dyDescent="0.35">
      <c r="A139">
        <v>235</v>
      </c>
      <c r="B139" s="4" t="s">
        <v>522</v>
      </c>
      <c r="C139" s="3" t="s">
        <v>523</v>
      </c>
      <c r="D139">
        <v>8600</v>
      </c>
      <c r="E139">
        <v>3589</v>
      </c>
      <c r="F139">
        <f>ROUND(100*E139/D139,0)</f>
        <v>42</v>
      </c>
      <c r="G139" t="s">
        <v>14</v>
      </c>
      <c r="H139">
        <v>92</v>
      </c>
      <c r="I139">
        <f>ROUND(IF(H139&gt;0,E139/H139,0),2)</f>
        <v>39.01</v>
      </c>
      <c r="J139" t="s">
        <v>21</v>
      </c>
      <c r="K139" t="s">
        <v>22</v>
      </c>
      <c r="L139">
        <v>1486965600</v>
      </c>
      <c r="M139" s="8">
        <f>(((L139/60)/60)/24)+DATE(1970,1,1)</f>
        <v>42779.25</v>
      </c>
      <c r="N139">
        <v>1487397600</v>
      </c>
      <c r="O139" s="8">
        <f>(((N139/60)/60)/24)+DATE(1970,1,1)</f>
        <v>42784.25</v>
      </c>
      <c r="P139" t="b">
        <v>0</v>
      </c>
      <c r="Q139" t="b">
        <v>0</v>
      </c>
      <c r="R139" t="s">
        <v>71</v>
      </c>
      <c r="S139" t="str">
        <f>LEFT(R139,FIND("/",R139)-1)</f>
        <v>film &amp; video</v>
      </c>
      <c r="T139" t="str">
        <f>RIGHT(R139,LEN(R139)-LEN(S139)-1)</f>
        <v>animation</v>
      </c>
    </row>
    <row r="140" spans="1:20" x14ac:dyDescent="0.35">
      <c r="A140">
        <v>236</v>
      </c>
      <c r="B140" s="4" t="s">
        <v>524</v>
      </c>
      <c r="C140" s="3" t="s">
        <v>525</v>
      </c>
      <c r="D140">
        <v>39500</v>
      </c>
      <c r="E140">
        <v>4323</v>
      </c>
      <c r="F140">
        <f>ROUND(100*E140/D140,0)</f>
        <v>11</v>
      </c>
      <c r="G140" t="s">
        <v>14</v>
      </c>
      <c r="H140">
        <v>57</v>
      </c>
      <c r="I140">
        <f>ROUND(IF(H140&gt;0,E140/H140,0),2)</f>
        <v>75.84</v>
      </c>
      <c r="J140" t="s">
        <v>26</v>
      </c>
      <c r="K140" t="s">
        <v>27</v>
      </c>
      <c r="L140">
        <v>1561438800</v>
      </c>
      <c r="M140" s="8">
        <f>(((L140/60)/60)/24)+DATE(1970,1,1)</f>
        <v>43641.208333333328</v>
      </c>
      <c r="N140">
        <v>1562043600</v>
      </c>
      <c r="O140" s="8">
        <f>(((N140/60)/60)/24)+DATE(1970,1,1)</f>
        <v>43648.208333333328</v>
      </c>
      <c r="P140" t="b">
        <v>0</v>
      </c>
      <c r="Q140" t="b">
        <v>1</v>
      </c>
      <c r="R140" t="s">
        <v>23</v>
      </c>
      <c r="S140" t="str">
        <f>LEFT(R140,FIND("/",R140)-1)</f>
        <v>music</v>
      </c>
      <c r="T140" t="str">
        <f>RIGHT(R140,LEN(R140)-LEN(S140)-1)</f>
        <v>rock</v>
      </c>
    </row>
    <row r="141" spans="1:20" ht="31" x14ac:dyDescent="0.35">
      <c r="A141">
        <v>239</v>
      </c>
      <c r="B141" s="4" t="s">
        <v>530</v>
      </c>
      <c r="C141" s="3" t="s">
        <v>531</v>
      </c>
      <c r="D141">
        <v>3200</v>
      </c>
      <c r="E141">
        <v>3127</v>
      </c>
      <c r="F141">
        <f>ROUND(100*E141/D141,0)</f>
        <v>98</v>
      </c>
      <c r="G141" t="s">
        <v>14</v>
      </c>
      <c r="H141">
        <v>41</v>
      </c>
      <c r="I141">
        <f>ROUND(IF(H141&gt;0,E141/H141,0),2)</f>
        <v>76.27</v>
      </c>
      <c r="J141" t="s">
        <v>21</v>
      </c>
      <c r="K141" t="s">
        <v>22</v>
      </c>
      <c r="L141">
        <v>1440824400</v>
      </c>
      <c r="M141" s="8">
        <f>(((L141/60)/60)/24)+DATE(1970,1,1)</f>
        <v>42245.208333333328</v>
      </c>
      <c r="N141">
        <v>1441170000</v>
      </c>
      <c r="O141" s="8">
        <f>(((N141/60)/60)/24)+DATE(1970,1,1)</f>
        <v>42249.208333333328</v>
      </c>
      <c r="P141" t="b">
        <v>0</v>
      </c>
      <c r="Q141" t="b">
        <v>0</v>
      </c>
      <c r="R141" t="s">
        <v>65</v>
      </c>
      <c r="S141" t="str">
        <f>LEFT(R141,FIND("/",R141)-1)</f>
        <v>technology</v>
      </c>
      <c r="T141" t="str">
        <f>RIGHT(R141,LEN(R141)-LEN(S141)-1)</f>
        <v>wearables</v>
      </c>
    </row>
    <row r="142" spans="1:20" x14ac:dyDescent="0.35">
      <c r="A142">
        <v>250</v>
      </c>
      <c r="B142" s="4" t="s">
        <v>552</v>
      </c>
      <c r="C142" s="3" t="s">
        <v>553</v>
      </c>
      <c r="D142">
        <v>100</v>
      </c>
      <c r="E142">
        <v>3</v>
      </c>
      <c r="F142">
        <f>ROUND(100*E142/D142,0)</f>
        <v>3</v>
      </c>
      <c r="G142" t="s">
        <v>14</v>
      </c>
      <c r="H142">
        <v>1</v>
      </c>
      <c r="I142">
        <f>ROUND(IF(H142&gt;0,E142/H142,0),2)</f>
        <v>3</v>
      </c>
      <c r="J142" t="s">
        <v>21</v>
      </c>
      <c r="K142" t="s">
        <v>22</v>
      </c>
      <c r="L142">
        <v>1264399200</v>
      </c>
      <c r="M142" s="8">
        <f>(((L142/60)/60)/24)+DATE(1970,1,1)</f>
        <v>40203.25</v>
      </c>
      <c r="N142">
        <v>1267423200</v>
      </c>
      <c r="O142" s="8">
        <f>(((N142/60)/60)/24)+DATE(1970,1,1)</f>
        <v>40238.25</v>
      </c>
      <c r="P142" t="b">
        <v>0</v>
      </c>
      <c r="Q142" t="b">
        <v>0</v>
      </c>
      <c r="R142" t="s">
        <v>23</v>
      </c>
      <c r="S142" t="str">
        <f>LEFT(R142,FIND("/",R142)-1)</f>
        <v>music</v>
      </c>
      <c r="T142" t="str">
        <f>RIGHT(R142,LEN(R142)-LEN(S142)-1)</f>
        <v>rock</v>
      </c>
    </row>
    <row r="143" spans="1:20" x14ac:dyDescent="0.35">
      <c r="A143">
        <v>251</v>
      </c>
      <c r="B143" s="4" t="s">
        <v>554</v>
      </c>
      <c r="C143" s="3" t="s">
        <v>555</v>
      </c>
      <c r="D143">
        <v>7100</v>
      </c>
      <c r="E143">
        <v>3840</v>
      </c>
      <c r="F143">
        <f>ROUND(100*E143/D143,0)</f>
        <v>54</v>
      </c>
      <c r="G143" t="s">
        <v>14</v>
      </c>
      <c r="H143">
        <v>101</v>
      </c>
      <c r="I143">
        <f>ROUND(IF(H143&gt;0,E143/H143,0),2)</f>
        <v>38.020000000000003</v>
      </c>
      <c r="J143" t="s">
        <v>21</v>
      </c>
      <c r="K143" t="s">
        <v>22</v>
      </c>
      <c r="L143">
        <v>1355032800</v>
      </c>
      <c r="M143" s="8">
        <f>(((L143/60)/60)/24)+DATE(1970,1,1)</f>
        <v>41252.25</v>
      </c>
      <c r="N143">
        <v>1355205600</v>
      </c>
      <c r="O143" s="8">
        <f>(((N143/60)/60)/24)+DATE(1970,1,1)</f>
        <v>41254.25</v>
      </c>
      <c r="P143" t="b">
        <v>0</v>
      </c>
      <c r="Q143" t="b">
        <v>0</v>
      </c>
      <c r="R143" t="s">
        <v>33</v>
      </c>
      <c r="S143" t="str">
        <f>LEFT(R143,FIND("/",R143)-1)</f>
        <v>theater</v>
      </c>
      <c r="T143" t="str">
        <f>RIGHT(R143,LEN(R143)-LEN(S143)-1)</f>
        <v>plays</v>
      </c>
    </row>
    <row r="144" spans="1:20" x14ac:dyDescent="0.35">
      <c r="A144">
        <v>253</v>
      </c>
      <c r="B144" s="4" t="s">
        <v>558</v>
      </c>
      <c r="C144" s="3" t="s">
        <v>559</v>
      </c>
      <c r="D144">
        <v>121500</v>
      </c>
      <c r="E144">
        <v>108161</v>
      </c>
      <c r="F144">
        <f>ROUND(100*E144/D144,0)</f>
        <v>89</v>
      </c>
      <c r="G144" t="s">
        <v>14</v>
      </c>
      <c r="H144">
        <v>1335</v>
      </c>
      <c r="I144">
        <f>ROUND(IF(H144&gt;0,E144/H144,0),2)</f>
        <v>81.02</v>
      </c>
      <c r="J144" t="s">
        <v>15</v>
      </c>
      <c r="K144" t="s">
        <v>16</v>
      </c>
      <c r="L144">
        <v>1302238800</v>
      </c>
      <c r="M144" s="8">
        <f>(((L144/60)/60)/24)+DATE(1970,1,1)</f>
        <v>40641.208333333336</v>
      </c>
      <c r="N144">
        <v>1303275600</v>
      </c>
      <c r="O144" s="8">
        <f>(((N144/60)/60)/24)+DATE(1970,1,1)</f>
        <v>40653.208333333336</v>
      </c>
      <c r="P144" t="b">
        <v>0</v>
      </c>
      <c r="Q144" t="b">
        <v>0</v>
      </c>
      <c r="R144" t="s">
        <v>53</v>
      </c>
      <c r="S144" t="str">
        <f>LEFT(R144,FIND("/",R144)-1)</f>
        <v>film &amp; video</v>
      </c>
      <c r="T144" t="str">
        <f>RIGHT(R144,LEN(R144)-LEN(S144)-1)</f>
        <v>drama</v>
      </c>
    </row>
    <row r="145" spans="1:20" x14ac:dyDescent="0.35">
      <c r="A145">
        <v>256</v>
      </c>
      <c r="B145" s="4" t="s">
        <v>564</v>
      </c>
      <c r="C145" s="3" t="s">
        <v>565</v>
      </c>
      <c r="D145">
        <v>4100</v>
      </c>
      <c r="E145">
        <v>959</v>
      </c>
      <c r="F145">
        <f>ROUND(100*E145/D145,0)</f>
        <v>23</v>
      </c>
      <c r="G145" t="s">
        <v>14</v>
      </c>
      <c r="H145">
        <v>15</v>
      </c>
      <c r="I145">
        <f>ROUND(IF(H145&gt;0,E145/H145,0),2)</f>
        <v>63.93</v>
      </c>
      <c r="J145" t="s">
        <v>40</v>
      </c>
      <c r="K145" t="s">
        <v>41</v>
      </c>
      <c r="L145">
        <v>1453615200</v>
      </c>
      <c r="M145" s="8">
        <f>(((L145/60)/60)/24)+DATE(1970,1,1)</f>
        <v>42393.25</v>
      </c>
      <c r="N145">
        <v>1456812000</v>
      </c>
      <c r="O145" s="8">
        <f>(((N145/60)/60)/24)+DATE(1970,1,1)</f>
        <v>42430.25</v>
      </c>
      <c r="P145" t="b">
        <v>0</v>
      </c>
      <c r="Q145" t="b">
        <v>0</v>
      </c>
      <c r="R145" t="s">
        <v>23</v>
      </c>
      <c r="S145" t="str">
        <f>LEFT(R145,FIND("/",R145)-1)</f>
        <v>music</v>
      </c>
      <c r="T145" t="str">
        <f>RIGHT(R145,LEN(R145)-LEN(S145)-1)</f>
        <v>rock</v>
      </c>
    </row>
    <row r="146" spans="1:20" ht="31" x14ac:dyDescent="0.35">
      <c r="A146">
        <v>261</v>
      </c>
      <c r="B146" s="4" t="s">
        <v>574</v>
      </c>
      <c r="C146" s="3" t="s">
        <v>575</v>
      </c>
      <c r="D146">
        <v>84300</v>
      </c>
      <c r="E146">
        <v>26303</v>
      </c>
      <c r="F146">
        <f>ROUND(100*E146/D146,0)</f>
        <v>31</v>
      </c>
      <c r="G146" t="s">
        <v>14</v>
      </c>
      <c r="H146">
        <v>454</v>
      </c>
      <c r="I146">
        <f>ROUND(IF(H146&gt;0,E146/H146,0),2)</f>
        <v>57.94</v>
      </c>
      <c r="J146" t="s">
        <v>21</v>
      </c>
      <c r="K146" t="s">
        <v>22</v>
      </c>
      <c r="L146">
        <v>1282712400</v>
      </c>
      <c r="M146" s="8">
        <f>(((L146/60)/60)/24)+DATE(1970,1,1)</f>
        <v>40415.208333333336</v>
      </c>
      <c r="N146">
        <v>1283058000</v>
      </c>
      <c r="O146" s="8">
        <f>(((N146/60)/60)/24)+DATE(1970,1,1)</f>
        <v>40419.208333333336</v>
      </c>
      <c r="P146" t="b">
        <v>0</v>
      </c>
      <c r="Q146" t="b">
        <v>1</v>
      </c>
      <c r="R146" t="s">
        <v>23</v>
      </c>
      <c r="S146" t="str">
        <f>LEFT(R146,FIND("/",R146)-1)</f>
        <v>music</v>
      </c>
      <c r="T146" t="str">
        <f>RIGHT(R146,LEN(R146)-LEN(S146)-1)</f>
        <v>rock</v>
      </c>
    </row>
    <row r="147" spans="1:20" x14ac:dyDescent="0.35">
      <c r="A147">
        <v>266</v>
      </c>
      <c r="B147" s="4" t="s">
        <v>584</v>
      </c>
      <c r="C147" s="3" t="s">
        <v>585</v>
      </c>
      <c r="D147">
        <v>111900</v>
      </c>
      <c r="E147">
        <v>85902</v>
      </c>
      <c r="F147">
        <f>ROUND(100*E147/D147,0)</f>
        <v>77</v>
      </c>
      <c r="G147" t="s">
        <v>14</v>
      </c>
      <c r="H147">
        <v>3182</v>
      </c>
      <c r="I147">
        <f>ROUND(IF(H147&gt;0,E147/H147,0),2)</f>
        <v>27</v>
      </c>
      <c r="J147" t="s">
        <v>107</v>
      </c>
      <c r="K147" t="s">
        <v>108</v>
      </c>
      <c r="L147">
        <v>1415340000</v>
      </c>
      <c r="M147" s="8">
        <f>(((L147/60)/60)/24)+DATE(1970,1,1)</f>
        <v>41950.25</v>
      </c>
      <c r="N147">
        <v>1418191200</v>
      </c>
      <c r="O147" s="8">
        <f>(((N147/60)/60)/24)+DATE(1970,1,1)</f>
        <v>41983.25</v>
      </c>
      <c r="P147" t="b">
        <v>0</v>
      </c>
      <c r="Q147" t="b">
        <v>1</v>
      </c>
      <c r="R147" t="s">
        <v>159</v>
      </c>
      <c r="S147" t="str">
        <f>LEFT(R147,FIND("/",R147)-1)</f>
        <v>music</v>
      </c>
      <c r="T147" t="str">
        <f>RIGHT(R147,LEN(R147)-LEN(S147)-1)</f>
        <v>jazz</v>
      </c>
    </row>
    <row r="148" spans="1:20" ht="31" x14ac:dyDescent="0.35">
      <c r="A148">
        <v>274</v>
      </c>
      <c r="B148" s="4" t="s">
        <v>600</v>
      </c>
      <c r="C148" s="3" t="s">
        <v>601</v>
      </c>
      <c r="D148">
        <v>2400</v>
      </c>
      <c r="E148">
        <v>773</v>
      </c>
      <c r="F148">
        <f>ROUND(100*E148/D148,0)</f>
        <v>32</v>
      </c>
      <c r="G148" t="s">
        <v>14</v>
      </c>
      <c r="H148">
        <v>15</v>
      </c>
      <c r="I148">
        <f>ROUND(IF(H148&gt;0,E148/H148,0),2)</f>
        <v>51.53</v>
      </c>
      <c r="J148" t="s">
        <v>21</v>
      </c>
      <c r="K148" t="s">
        <v>22</v>
      </c>
      <c r="L148">
        <v>1509948000</v>
      </c>
      <c r="M148" s="8">
        <f>(((L148/60)/60)/24)+DATE(1970,1,1)</f>
        <v>43045.25</v>
      </c>
      <c r="N148">
        <v>1510380000</v>
      </c>
      <c r="O148" s="8">
        <f>(((N148/60)/60)/24)+DATE(1970,1,1)</f>
        <v>43050.25</v>
      </c>
      <c r="P148" t="b">
        <v>0</v>
      </c>
      <c r="Q148" t="b">
        <v>0</v>
      </c>
      <c r="R148" t="s">
        <v>33</v>
      </c>
      <c r="S148" t="str">
        <f>LEFT(R148,FIND("/",R148)-1)</f>
        <v>theater</v>
      </c>
      <c r="T148" t="str">
        <f>RIGHT(R148,LEN(R148)-LEN(S148)-1)</f>
        <v>plays</v>
      </c>
    </row>
    <row r="149" spans="1:20" x14ac:dyDescent="0.35">
      <c r="A149">
        <v>276</v>
      </c>
      <c r="B149" s="4" t="s">
        <v>604</v>
      </c>
      <c r="C149" s="3" t="s">
        <v>605</v>
      </c>
      <c r="D149">
        <v>5500</v>
      </c>
      <c r="E149">
        <v>5324</v>
      </c>
      <c r="F149">
        <f>ROUND(100*E149/D149,0)</f>
        <v>97</v>
      </c>
      <c r="G149" t="s">
        <v>14</v>
      </c>
      <c r="H149">
        <v>133</v>
      </c>
      <c r="I149">
        <f>ROUND(IF(H149&gt;0,E149/H149,0),2)</f>
        <v>40.03</v>
      </c>
      <c r="J149" t="s">
        <v>21</v>
      </c>
      <c r="K149" t="s">
        <v>22</v>
      </c>
      <c r="L149">
        <v>1334811600</v>
      </c>
      <c r="M149" s="8">
        <f>(((L149/60)/60)/24)+DATE(1970,1,1)</f>
        <v>41018.208333333336</v>
      </c>
      <c r="N149">
        <v>1335243600</v>
      </c>
      <c r="O149" s="8">
        <f>(((N149/60)/60)/24)+DATE(1970,1,1)</f>
        <v>41023.208333333336</v>
      </c>
      <c r="P149" t="b">
        <v>0</v>
      </c>
      <c r="Q149" t="b">
        <v>1</v>
      </c>
      <c r="R149" t="s">
        <v>89</v>
      </c>
      <c r="S149" t="str">
        <f>LEFT(R149,FIND("/",R149)-1)</f>
        <v>games</v>
      </c>
      <c r="T149" t="str">
        <f>RIGHT(R149,LEN(R149)-LEN(S149)-1)</f>
        <v>video games</v>
      </c>
    </row>
    <row r="150" spans="1:20" x14ac:dyDescent="0.35">
      <c r="A150">
        <v>281</v>
      </c>
      <c r="B150" s="4" t="s">
        <v>614</v>
      </c>
      <c r="C150" s="3" t="s">
        <v>615</v>
      </c>
      <c r="D150">
        <v>164500</v>
      </c>
      <c r="E150">
        <v>150552</v>
      </c>
      <c r="F150">
        <f>ROUND(100*E150/D150,0)</f>
        <v>92</v>
      </c>
      <c r="G150" t="s">
        <v>14</v>
      </c>
      <c r="H150">
        <v>2062</v>
      </c>
      <c r="I150">
        <f>ROUND(IF(H150&gt;0,E150/H150,0),2)</f>
        <v>73.010000000000005</v>
      </c>
      <c r="J150" t="s">
        <v>21</v>
      </c>
      <c r="K150" t="s">
        <v>22</v>
      </c>
      <c r="L150">
        <v>1331445600</v>
      </c>
      <c r="M150" s="8">
        <f>(((L150/60)/60)/24)+DATE(1970,1,1)</f>
        <v>40979.25</v>
      </c>
      <c r="N150">
        <v>1333256400</v>
      </c>
      <c r="O150" s="8">
        <f>(((N150/60)/60)/24)+DATE(1970,1,1)</f>
        <v>41000.208333333336</v>
      </c>
      <c r="P150" t="b">
        <v>0</v>
      </c>
      <c r="Q150" t="b">
        <v>1</v>
      </c>
      <c r="R150" t="s">
        <v>33</v>
      </c>
      <c r="S150" t="str">
        <f>LEFT(R150,FIND("/",R150)-1)</f>
        <v>theater</v>
      </c>
      <c r="T150" t="str">
        <f>RIGHT(R150,LEN(R150)-LEN(S150)-1)</f>
        <v>plays</v>
      </c>
    </row>
    <row r="151" spans="1:20" ht="31" x14ac:dyDescent="0.35">
      <c r="A151">
        <v>283</v>
      </c>
      <c r="B151" s="4" t="s">
        <v>618</v>
      </c>
      <c r="C151" s="3" t="s">
        <v>619</v>
      </c>
      <c r="D151">
        <v>8100</v>
      </c>
      <c r="E151">
        <v>1517</v>
      </c>
      <c r="F151">
        <f>ROUND(100*E151/D151,0)</f>
        <v>19</v>
      </c>
      <c r="G151" t="s">
        <v>14</v>
      </c>
      <c r="H151">
        <v>29</v>
      </c>
      <c r="I151">
        <f>ROUND(IF(H151&gt;0,E151/H151,0),2)</f>
        <v>52.31</v>
      </c>
      <c r="J151" t="s">
        <v>36</v>
      </c>
      <c r="K151" t="s">
        <v>37</v>
      </c>
      <c r="L151">
        <v>1464584400</v>
      </c>
      <c r="M151" s="8">
        <f>(((L151/60)/60)/24)+DATE(1970,1,1)</f>
        <v>42520.208333333328</v>
      </c>
      <c r="N151">
        <v>1465016400</v>
      </c>
      <c r="O151" s="8">
        <f>(((N151/60)/60)/24)+DATE(1970,1,1)</f>
        <v>42525.208333333328</v>
      </c>
      <c r="P151" t="b">
        <v>0</v>
      </c>
      <c r="Q151" t="b">
        <v>0</v>
      </c>
      <c r="R151" t="s">
        <v>23</v>
      </c>
      <c r="S151" t="str">
        <f>LEFT(R151,FIND("/",R151)-1)</f>
        <v>music</v>
      </c>
      <c r="T151" t="str">
        <f>RIGHT(R151,LEN(R151)-LEN(S151)-1)</f>
        <v>rock</v>
      </c>
    </row>
    <row r="152" spans="1:20" x14ac:dyDescent="0.35">
      <c r="A152">
        <v>284</v>
      </c>
      <c r="B152" s="4" t="s">
        <v>620</v>
      </c>
      <c r="C152" s="3" t="s">
        <v>621</v>
      </c>
      <c r="D152">
        <v>9800</v>
      </c>
      <c r="E152">
        <v>8153</v>
      </c>
      <c r="F152">
        <f>ROUND(100*E152/D152,0)</f>
        <v>83</v>
      </c>
      <c r="G152" t="s">
        <v>14</v>
      </c>
      <c r="H152">
        <v>132</v>
      </c>
      <c r="I152">
        <f>ROUND(IF(H152&gt;0,E152/H152,0),2)</f>
        <v>61.77</v>
      </c>
      <c r="J152" t="s">
        <v>21</v>
      </c>
      <c r="K152" t="s">
        <v>22</v>
      </c>
      <c r="L152">
        <v>1335848400</v>
      </c>
      <c r="M152" s="8">
        <f>(((L152/60)/60)/24)+DATE(1970,1,1)</f>
        <v>41030.208333333336</v>
      </c>
      <c r="N152">
        <v>1336280400</v>
      </c>
      <c r="O152" s="8">
        <f>(((N152/60)/60)/24)+DATE(1970,1,1)</f>
        <v>41035.208333333336</v>
      </c>
      <c r="P152" t="b">
        <v>0</v>
      </c>
      <c r="Q152" t="b">
        <v>0</v>
      </c>
      <c r="R152" t="s">
        <v>28</v>
      </c>
      <c r="S152" t="str">
        <f>LEFT(R152,FIND("/",R152)-1)</f>
        <v>technology</v>
      </c>
      <c r="T152" t="str">
        <f>RIGHT(R152,LEN(R152)-LEN(S152)-1)</f>
        <v>web</v>
      </c>
    </row>
    <row r="153" spans="1:20" x14ac:dyDescent="0.35">
      <c r="A153">
        <v>288</v>
      </c>
      <c r="B153" s="4" t="s">
        <v>628</v>
      </c>
      <c r="C153" s="3" t="s">
        <v>629</v>
      </c>
      <c r="D153">
        <v>5600</v>
      </c>
      <c r="E153">
        <v>5476</v>
      </c>
      <c r="F153">
        <f>ROUND(100*E153/D153,0)</f>
        <v>98</v>
      </c>
      <c r="G153" t="s">
        <v>14</v>
      </c>
      <c r="H153">
        <v>137</v>
      </c>
      <c r="I153">
        <f>ROUND(IF(H153&gt;0,E153/H153,0),2)</f>
        <v>39.97</v>
      </c>
      <c r="J153" t="s">
        <v>36</v>
      </c>
      <c r="K153" t="s">
        <v>37</v>
      </c>
      <c r="L153">
        <v>1331701200</v>
      </c>
      <c r="M153" s="8">
        <f>(((L153/60)/60)/24)+DATE(1970,1,1)</f>
        <v>40982.208333333336</v>
      </c>
      <c r="N153">
        <v>1331787600</v>
      </c>
      <c r="O153" s="8">
        <f>(((N153/60)/60)/24)+DATE(1970,1,1)</f>
        <v>40983.208333333336</v>
      </c>
      <c r="P153" t="b">
        <v>0</v>
      </c>
      <c r="Q153" t="b">
        <v>1</v>
      </c>
      <c r="R153" t="s">
        <v>148</v>
      </c>
      <c r="S153" t="str">
        <f>LEFT(R153,FIND("/",R153)-1)</f>
        <v>music</v>
      </c>
      <c r="T153" t="str">
        <f>RIGHT(R153,LEN(R153)-LEN(S153)-1)</f>
        <v>metal</v>
      </c>
    </row>
    <row r="154" spans="1:20" x14ac:dyDescent="0.35">
      <c r="A154">
        <v>290</v>
      </c>
      <c r="B154" s="4" t="s">
        <v>632</v>
      </c>
      <c r="C154" s="3" t="s">
        <v>633</v>
      </c>
      <c r="D154">
        <v>168600</v>
      </c>
      <c r="E154">
        <v>91722</v>
      </c>
      <c r="F154">
        <f>ROUND(100*E154/D154,0)</f>
        <v>54</v>
      </c>
      <c r="G154" t="s">
        <v>14</v>
      </c>
      <c r="H154">
        <v>908</v>
      </c>
      <c r="I154">
        <f>ROUND(IF(H154&gt;0,E154/H154,0),2)</f>
        <v>101.02</v>
      </c>
      <c r="J154" t="s">
        <v>21</v>
      </c>
      <c r="K154" t="s">
        <v>22</v>
      </c>
      <c r="L154">
        <v>1368162000</v>
      </c>
      <c r="M154" s="8">
        <f>(((L154/60)/60)/24)+DATE(1970,1,1)</f>
        <v>41404.208333333336</v>
      </c>
      <c r="N154">
        <v>1370926800</v>
      </c>
      <c r="O154" s="8">
        <f>(((N154/60)/60)/24)+DATE(1970,1,1)</f>
        <v>41436.208333333336</v>
      </c>
      <c r="P154" t="b">
        <v>0</v>
      </c>
      <c r="Q154" t="b">
        <v>1</v>
      </c>
      <c r="R154" t="s">
        <v>42</v>
      </c>
      <c r="S154" t="str">
        <f>LEFT(R154,FIND("/",R154)-1)</f>
        <v>film &amp; video</v>
      </c>
      <c r="T154" t="str">
        <f>RIGHT(R154,LEN(R154)-LEN(S154)-1)</f>
        <v>documentary</v>
      </c>
    </row>
    <row r="155" spans="1:20" x14ac:dyDescent="0.35">
      <c r="A155">
        <v>292</v>
      </c>
      <c r="B155" s="4" t="s">
        <v>636</v>
      </c>
      <c r="C155" s="3" t="s">
        <v>637</v>
      </c>
      <c r="D155">
        <v>7300</v>
      </c>
      <c r="E155">
        <v>717</v>
      </c>
      <c r="F155">
        <f>ROUND(100*E155/D155,0)</f>
        <v>10</v>
      </c>
      <c r="G155" t="s">
        <v>14</v>
      </c>
      <c r="H155">
        <v>10</v>
      </c>
      <c r="I155">
        <f>ROUND(IF(H155&gt;0,E155/H155,0),2)</f>
        <v>71.7</v>
      </c>
      <c r="J155" t="s">
        <v>21</v>
      </c>
      <c r="K155" t="s">
        <v>22</v>
      </c>
      <c r="L155">
        <v>1331874000</v>
      </c>
      <c r="M155" s="8">
        <f>(((L155/60)/60)/24)+DATE(1970,1,1)</f>
        <v>40984.208333333336</v>
      </c>
      <c r="N155">
        <v>1333429200</v>
      </c>
      <c r="O155" s="8">
        <f>(((N155/60)/60)/24)+DATE(1970,1,1)</f>
        <v>41002.208333333336</v>
      </c>
      <c r="P155" t="b">
        <v>0</v>
      </c>
      <c r="Q155" t="b">
        <v>0</v>
      </c>
      <c r="R155" t="s">
        <v>17</v>
      </c>
      <c r="S155" t="str">
        <f>LEFT(R155,FIND("/",R155)-1)</f>
        <v>food</v>
      </c>
      <c r="T155" t="str">
        <f>RIGHT(R155,LEN(R155)-LEN(S155)-1)</f>
        <v>food trucks</v>
      </c>
    </row>
    <row r="156" spans="1:20" ht="31" x14ac:dyDescent="0.35">
      <c r="A156">
        <v>295</v>
      </c>
      <c r="B156" s="4" t="s">
        <v>642</v>
      </c>
      <c r="C156" s="3" t="s">
        <v>643</v>
      </c>
      <c r="D156">
        <v>192900</v>
      </c>
      <c r="E156">
        <v>68769</v>
      </c>
      <c r="F156">
        <f>ROUND(100*E156/D156,0)</f>
        <v>36</v>
      </c>
      <c r="G156" t="s">
        <v>14</v>
      </c>
      <c r="H156">
        <v>1910</v>
      </c>
      <c r="I156">
        <f>ROUND(IF(H156&gt;0,E156/H156,0),2)</f>
        <v>36</v>
      </c>
      <c r="J156" t="s">
        <v>98</v>
      </c>
      <c r="K156" t="s">
        <v>99</v>
      </c>
      <c r="L156">
        <v>1381813200</v>
      </c>
      <c r="M156" s="8">
        <f>(((L156/60)/60)/24)+DATE(1970,1,1)</f>
        <v>41562.208333333336</v>
      </c>
      <c r="N156">
        <v>1383976800</v>
      </c>
      <c r="O156" s="8">
        <f>(((N156/60)/60)/24)+DATE(1970,1,1)</f>
        <v>41587.25</v>
      </c>
      <c r="P156" t="b">
        <v>0</v>
      </c>
      <c r="Q156" t="b">
        <v>0</v>
      </c>
      <c r="R156" t="s">
        <v>33</v>
      </c>
      <c r="S156" t="str">
        <f>LEFT(R156,FIND("/",R156)-1)</f>
        <v>theater</v>
      </c>
      <c r="T156" t="str">
        <f>RIGHT(R156,LEN(R156)-LEN(S156)-1)</f>
        <v>plays</v>
      </c>
    </row>
    <row r="157" spans="1:20" ht="31" x14ac:dyDescent="0.35">
      <c r="A157">
        <v>296</v>
      </c>
      <c r="B157" s="4" t="s">
        <v>644</v>
      </c>
      <c r="C157" s="3" t="s">
        <v>645</v>
      </c>
      <c r="D157">
        <v>6100</v>
      </c>
      <c r="E157">
        <v>3352</v>
      </c>
      <c r="F157">
        <f>ROUND(100*E157/D157,0)</f>
        <v>55</v>
      </c>
      <c r="G157" t="s">
        <v>14</v>
      </c>
      <c r="H157">
        <v>38</v>
      </c>
      <c r="I157">
        <f>ROUND(IF(H157&gt;0,E157/H157,0),2)</f>
        <v>88.21</v>
      </c>
      <c r="J157" t="s">
        <v>26</v>
      </c>
      <c r="K157" t="s">
        <v>27</v>
      </c>
      <c r="L157">
        <v>1548655200</v>
      </c>
      <c r="M157" s="8">
        <f>(((L157/60)/60)/24)+DATE(1970,1,1)</f>
        <v>43493.25</v>
      </c>
      <c r="N157">
        <v>1550556000</v>
      </c>
      <c r="O157" s="8">
        <f>(((N157/60)/60)/24)+DATE(1970,1,1)</f>
        <v>43515.25</v>
      </c>
      <c r="P157" t="b">
        <v>0</v>
      </c>
      <c r="Q157" t="b">
        <v>0</v>
      </c>
      <c r="R157" t="s">
        <v>33</v>
      </c>
      <c r="S157" t="str">
        <f>LEFT(R157,FIND("/",R157)-1)</f>
        <v>theater</v>
      </c>
      <c r="T157" t="str">
        <f>RIGHT(R157,LEN(R157)-LEN(S157)-1)</f>
        <v>plays</v>
      </c>
    </row>
    <row r="158" spans="1:20" x14ac:dyDescent="0.35">
      <c r="A158">
        <v>297</v>
      </c>
      <c r="B158" s="4" t="s">
        <v>646</v>
      </c>
      <c r="C158" s="3" t="s">
        <v>647</v>
      </c>
      <c r="D158">
        <v>7200</v>
      </c>
      <c r="E158">
        <v>6785</v>
      </c>
      <c r="F158">
        <f>ROUND(100*E158/D158,0)</f>
        <v>94</v>
      </c>
      <c r="G158" t="s">
        <v>14</v>
      </c>
      <c r="H158">
        <v>104</v>
      </c>
      <c r="I158">
        <f>ROUND(IF(H158&gt;0,E158/H158,0),2)</f>
        <v>65.239999999999995</v>
      </c>
      <c r="J158" t="s">
        <v>26</v>
      </c>
      <c r="K158" t="s">
        <v>27</v>
      </c>
      <c r="L158">
        <v>1389679200</v>
      </c>
      <c r="M158" s="8">
        <f>(((L158/60)/60)/24)+DATE(1970,1,1)</f>
        <v>41653.25</v>
      </c>
      <c r="N158">
        <v>1390456800</v>
      </c>
      <c r="O158" s="8">
        <f>(((N158/60)/60)/24)+DATE(1970,1,1)</f>
        <v>41662.25</v>
      </c>
      <c r="P158" t="b">
        <v>0</v>
      </c>
      <c r="Q158" t="b">
        <v>1</v>
      </c>
      <c r="R158" t="s">
        <v>33</v>
      </c>
      <c r="S158" t="str">
        <f>LEFT(R158,FIND("/",R158)-1)</f>
        <v>theater</v>
      </c>
      <c r="T158" t="str">
        <f>RIGHT(R158,LEN(R158)-LEN(S158)-1)</f>
        <v>plays</v>
      </c>
    </row>
    <row r="159" spans="1:20" ht="31" x14ac:dyDescent="0.35">
      <c r="A159">
        <v>299</v>
      </c>
      <c r="B159" s="4" t="s">
        <v>650</v>
      </c>
      <c r="C159" s="3" t="s">
        <v>651</v>
      </c>
      <c r="D159">
        <v>3800</v>
      </c>
      <c r="E159">
        <v>1954</v>
      </c>
      <c r="F159">
        <f>ROUND(100*E159/D159,0)</f>
        <v>51</v>
      </c>
      <c r="G159" t="s">
        <v>14</v>
      </c>
      <c r="H159">
        <v>49</v>
      </c>
      <c r="I159">
        <f>ROUND(IF(H159&gt;0,E159/H159,0),2)</f>
        <v>39.880000000000003</v>
      </c>
      <c r="J159" t="s">
        <v>21</v>
      </c>
      <c r="K159" t="s">
        <v>22</v>
      </c>
      <c r="L159">
        <v>1456984800</v>
      </c>
      <c r="M159" s="8">
        <f>(((L159/60)/60)/24)+DATE(1970,1,1)</f>
        <v>42432.25</v>
      </c>
      <c r="N159">
        <v>1461819600</v>
      </c>
      <c r="O159" s="8">
        <f>(((N159/60)/60)/24)+DATE(1970,1,1)</f>
        <v>42488.208333333328</v>
      </c>
      <c r="P159" t="b">
        <v>0</v>
      </c>
      <c r="Q159" t="b">
        <v>0</v>
      </c>
      <c r="R159" t="s">
        <v>17</v>
      </c>
      <c r="S159" t="str">
        <f>LEFT(R159,FIND("/",R159)-1)</f>
        <v>food</v>
      </c>
      <c r="T159" t="str">
        <f>RIGHT(R159,LEN(R159)-LEN(S159)-1)</f>
        <v>food trucks</v>
      </c>
    </row>
    <row r="160" spans="1:20" x14ac:dyDescent="0.35">
      <c r="A160">
        <v>300</v>
      </c>
      <c r="B160" s="4" t="s">
        <v>652</v>
      </c>
      <c r="C160" s="3" t="s">
        <v>653</v>
      </c>
      <c r="D160">
        <v>100</v>
      </c>
      <c r="E160">
        <v>5</v>
      </c>
      <c r="F160">
        <f>ROUND(100*E160/D160,0)</f>
        <v>5</v>
      </c>
      <c r="G160" t="s">
        <v>14</v>
      </c>
      <c r="H160">
        <v>1</v>
      </c>
      <c r="I160">
        <f>ROUND(IF(H160&gt;0,E160/H160,0),2)</f>
        <v>5</v>
      </c>
      <c r="J160" t="s">
        <v>36</v>
      </c>
      <c r="K160" t="s">
        <v>37</v>
      </c>
      <c r="L160">
        <v>1504069200</v>
      </c>
      <c r="M160" s="8">
        <f>(((L160/60)/60)/24)+DATE(1970,1,1)</f>
        <v>42977.208333333328</v>
      </c>
      <c r="N160">
        <v>1504155600</v>
      </c>
      <c r="O160" s="8">
        <f>(((N160/60)/60)/24)+DATE(1970,1,1)</f>
        <v>42978.208333333328</v>
      </c>
      <c r="P160" t="b">
        <v>0</v>
      </c>
      <c r="Q160" t="b">
        <v>1</v>
      </c>
      <c r="R160" t="s">
        <v>68</v>
      </c>
      <c r="S160" t="str">
        <f>LEFT(R160,FIND("/",R160)-1)</f>
        <v>publishing</v>
      </c>
      <c r="T160" t="str">
        <f>RIGHT(R160,LEN(R160)-LEN(S160)-1)</f>
        <v>nonfiction</v>
      </c>
    </row>
    <row r="161" spans="1:20" x14ac:dyDescent="0.35">
      <c r="A161">
        <v>302</v>
      </c>
      <c r="B161" s="4" t="s">
        <v>656</v>
      </c>
      <c r="C161" s="3" t="s">
        <v>657</v>
      </c>
      <c r="D161">
        <v>76100</v>
      </c>
      <c r="E161">
        <v>24234</v>
      </c>
      <c r="F161">
        <f>ROUND(100*E161/D161,0)</f>
        <v>32</v>
      </c>
      <c r="G161" t="s">
        <v>14</v>
      </c>
      <c r="H161">
        <v>245</v>
      </c>
      <c r="I161">
        <f>ROUND(IF(H161&gt;0,E161/H161,0),2)</f>
        <v>98.91</v>
      </c>
      <c r="J161" t="s">
        <v>21</v>
      </c>
      <c r="K161" t="s">
        <v>22</v>
      </c>
      <c r="L161">
        <v>1535864400</v>
      </c>
      <c r="M161" s="8">
        <f>(((L161/60)/60)/24)+DATE(1970,1,1)</f>
        <v>43345.208333333328</v>
      </c>
      <c r="N161">
        <v>1537074000</v>
      </c>
      <c r="O161" s="8">
        <f>(((N161/60)/60)/24)+DATE(1970,1,1)</f>
        <v>43359.208333333328</v>
      </c>
      <c r="P161" t="b">
        <v>0</v>
      </c>
      <c r="Q161" t="b">
        <v>0</v>
      </c>
      <c r="R161" t="s">
        <v>33</v>
      </c>
      <c r="S161" t="str">
        <f>LEFT(R161,FIND("/",R161)-1)</f>
        <v>theater</v>
      </c>
      <c r="T161" t="str">
        <f>RIGHT(R161,LEN(R161)-LEN(S161)-1)</f>
        <v>plays</v>
      </c>
    </row>
    <row r="162" spans="1:20" x14ac:dyDescent="0.35">
      <c r="A162">
        <v>303</v>
      </c>
      <c r="B162" s="4" t="s">
        <v>658</v>
      </c>
      <c r="C162" s="3" t="s">
        <v>659</v>
      </c>
      <c r="D162">
        <v>3400</v>
      </c>
      <c r="E162">
        <v>2809</v>
      </c>
      <c r="F162">
        <f>ROUND(100*E162/D162,0)</f>
        <v>83</v>
      </c>
      <c r="G162" t="s">
        <v>14</v>
      </c>
      <c r="H162">
        <v>32</v>
      </c>
      <c r="I162">
        <f>ROUND(IF(H162&gt;0,E162/H162,0),2)</f>
        <v>87.78</v>
      </c>
      <c r="J162" t="s">
        <v>21</v>
      </c>
      <c r="K162" t="s">
        <v>22</v>
      </c>
      <c r="L162">
        <v>1452146400</v>
      </c>
      <c r="M162" s="8">
        <f>(((L162/60)/60)/24)+DATE(1970,1,1)</f>
        <v>42376.25</v>
      </c>
      <c r="N162">
        <v>1452578400</v>
      </c>
      <c r="O162" s="8">
        <f>(((N162/60)/60)/24)+DATE(1970,1,1)</f>
        <v>42381.25</v>
      </c>
      <c r="P162" t="b">
        <v>0</v>
      </c>
      <c r="Q162" t="b">
        <v>0</v>
      </c>
      <c r="R162" t="s">
        <v>60</v>
      </c>
      <c r="S162" t="str">
        <f>LEFT(R162,FIND("/",R162)-1)</f>
        <v>music</v>
      </c>
      <c r="T162" t="str">
        <f>RIGHT(R162,LEN(R162)-LEN(S162)-1)</f>
        <v>indie rock</v>
      </c>
    </row>
    <row r="163" spans="1:20" ht="31" x14ac:dyDescent="0.35">
      <c r="A163">
        <v>306</v>
      </c>
      <c r="B163" s="4" t="s">
        <v>664</v>
      </c>
      <c r="C163" s="3" t="s">
        <v>665</v>
      </c>
      <c r="D163">
        <v>6500</v>
      </c>
      <c r="E163">
        <v>514</v>
      </c>
      <c r="F163">
        <f>ROUND(100*E163/D163,0)</f>
        <v>8</v>
      </c>
      <c r="G163" t="s">
        <v>14</v>
      </c>
      <c r="H163">
        <v>7</v>
      </c>
      <c r="I163">
        <f>ROUND(IF(H163&gt;0,E163/H163,0),2)</f>
        <v>73.430000000000007</v>
      </c>
      <c r="J163" t="s">
        <v>21</v>
      </c>
      <c r="K163" t="s">
        <v>22</v>
      </c>
      <c r="L163">
        <v>1500008400</v>
      </c>
      <c r="M163" s="8">
        <f>(((L163/60)/60)/24)+DATE(1970,1,1)</f>
        <v>42930.208333333328</v>
      </c>
      <c r="N163">
        <v>1500267600</v>
      </c>
      <c r="O163" s="8">
        <f>(((N163/60)/60)/24)+DATE(1970,1,1)</f>
        <v>42933.208333333328</v>
      </c>
      <c r="P163" t="b">
        <v>0</v>
      </c>
      <c r="Q163" t="b">
        <v>1</v>
      </c>
      <c r="R163" t="s">
        <v>33</v>
      </c>
      <c r="S163" t="str">
        <f>LEFT(R163,FIND("/",R163)-1)</f>
        <v>theater</v>
      </c>
      <c r="T163" t="str">
        <f>RIGHT(R163,LEN(R163)-LEN(S163)-1)</f>
        <v>plays</v>
      </c>
    </row>
    <row r="164" spans="1:20" x14ac:dyDescent="0.35">
      <c r="A164">
        <v>308</v>
      </c>
      <c r="B164" s="4" t="s">
        <v>668</v>
      </c>
      <c r="C164" s="3" t="s">
        <v>669</v>
      </c>
      <c r="D164">
        <v>118200</v>
      </c>
      <c r="E164">
        <v>87560</v>
      </c>
      <c r="F164">
        <f>ROUND(100*E164/D164,0)</f>
        <v>74</v>
      </c>
      <c r="G164" t="s">
        <v>14</v>
      </c>
      <c r="H164">
        <v>803</v>
      </c>
      <c r="I164">
        <f>ROUND(IF(H164&gt;0,E164/H164,0),2)</f>
        <v>109.04</v>
      </c>
      <c r="J164" t="s">
        <v>21</v>
      </c>
      <c r="K164" t="s">
        <v>22</v>
      </c>
      <c r="L164">
        <v>1303102800</v>
      </c>
      <c r="M164" s="8">
        <f>(((L164/60)/60)/24)+DATE(1970,1,1)</f>
        <v>40651.208333333336</v>
      </c>
      <c r="N164">
        <v>1303189200</v>
      </c>
      <c r="O164" s="8">
        <f>(((N164/60)/60)/24)+DATE(1970,1,1)</f>
        <v>40652.208333333336</v>
      </c>
      <c r="P164" t="b">
        <v>0</v>
      </c>
      <c r="Q164" t="b">
        <v>0</v>
      </c>
      <c r="R164" t="s">
        <v>33</v>
      </c>
      <c r="S164" t="str">
        <f>LEFT(R164,FIND("/",R164)-1)</f>
        <v>theater</v>
      </c>
      <c r="T164" t="str">
        <f>RIGHT(R164,LEN(R164)-LEN(S164)-1)</f>
        <v>plays</v>
      </c>
    </row>
    <row r="165" spans="1:20" x14ac:dyDescent="0.35">
      <c r="A165">
        <v>310</v>
      </c>
      <c r="B165" s="4" t="s">
        <v>672</v>
      </c>
      <c r="C165" s="3" t="s">
        <v>673</v>
      </c>
      <c r="D165">
        <v>7800</v>
      </c>
      <c r="E165">
        <v>1586</v>
      </c>
      <c r="F165">
        <f>ROUND(100*E165/D165,0)</f>
        <v>20</v>
      </c>
      <c r="G165" t="s">
        <v>14</v>
      </c>
      <c r="H165">
        <v>16</v>
      </c>
      <c r="I165">
        <f>ROUND(IF(H165&gt;0,E165/H165,0),2)</f>
        <v>99.13</v>
      </c>
      <c r="J165" t="s">
        <v>21</v>
      </c>
      <c r="K165" t="s">
        <v>22</v>
      </c>
      <c r="L165">
        <v>1270789200</v>
      </c>
      <c r="M165" s="8">
        <f>(((L165/60)/60)/24)+DATE(1970,1,1)</f>
        <v>40277.208333333336</v>
      </c>
      <c r="N165">
        <v>1272171600</v>
      </c>
      <c r="O165" s="8">
        <f>(((N165/60)/60)/24)+DATE(1970,1,1)</f>
        <v>40293.208333333336</v>
      </c>
      <c r="P165" t="b">
        <v>0</v>
      </c>
      <c r="Q165" t="b">
        <v>0</v>
      </c>
      <c r="R165" t="s">
        <v>89</v>
      </c>
      <c r="S165" t="str">
        <f>LEFT(R165,FIND("/",R165)-1)</f>
        <v>games</v>
      </c>
      <c r="T165" t="str">
        <f>RIGHT(R165,LEN(R165)-LEN(S165)-1)</f>
        <v>video games</v>
      </c>
    </row>
    <row r="166" spans="1:20" ht="31" x14ac:dyDescent="0.35">
      <c r="A166">
        <v>315</v>
      </c>
      <c r="B166" s="4" t="s">
        <v>682</v>
      </c>
      <c r="C166" s="3" t="s">
        <v>683</v>
      </c>
      <c r="D166">
        <v>9500</v>
      </c>
      <c r="E166">
        <v>3220</v>
      </c>
      <c r="F166">
        <f>ROUND(100*E166/D166,0)</f>
        <v>34</v>
      </c>
      <c r="G166" t="s">
        <v>14</v>
      </c>
      <c r="H166">
        <v>31</v>
      </c>
      <c r="I166">
        <f>ROUND(IF(H166&gt;0,E166/H166,0),2)</f>
        <v>103.87</v>
      </c>
      <c r="J166" t="s">
        <v>21</v>
      </c>
      <c r="K166" t="s">
        <v>22</v>
      </c>
      <c r="L166">
        <v>1400907600</v>
      </c>
      <c r="M166" s="8">
        <f>(((L166/60)/60)/24)+DATE(1970,1,1)</f>
        <v>41783.208333333336</v>
      </c>
      <c r="N166">
        <v>1403413200</v>
      </c>
      <c r="O166" s="8">
        <f>(((N166/60)/60)/24)+DATE(1970,1,1)</f>
        <v>41812.208333333336</v>
      </c>
      <c r="P166" t="b">
        <v>0</v>
      </c>
      <c r="Q166" t="b">
        <v>0</v>
      </c>
      <c r="R166" t="s">
        <v>33</v>
      </c>
      <c r="S166" t="str">
        <f>LEFT(R166,FIND("/",R166)-1)</f>
        <v>theater</v>
      </c>
      <c r="T166" t="str">
        <f>RIGHT(R166,LEN(R166)-LEN(S166)-1)</f>
        <v>plays</v>
      </c>
    </row>
    <row r="167" spans="1:20" x14ac:dyDescent="0.35">
      <c r="A167">
        <v>316</v>
      </c>
      <c r="B167" s="4" t="s">
        <v>684</v>
      </c>
      <c r="C167" s="3" t="s">
        <v>685</v>
      </c>
      <c r="D167">
        <v>9600</v>
      </c>
      <c r="E167">
        <v>6401</v>
      </c>
      <c r="F167">
        <f>ROUND(100*E167/D167,0)</f>
        <v>67</v>
      </c>
      <c r="G167" t="s">
        <v>14</v>
      </c>
      <c r="H167">
        <v>108</v>
      </c>
      <c r="I167">
        <f>ROUND(IF(H167&gt;0,E167/H167,0),2)</f>
        <v>59.27</v>
      </c>
      <c r="J167" t="s">
        <v>107</v>
      </c>
      <c r="K167" t="s">
        <v>108</v>
      </c>
      <c r="L167">
        <v>1574143200</v>
      </c>
      <c r="M167" s="8">
        <f>(((L167/60)/60)/24)+DATE(1970,1,1)</f>
        <v>43788.25</v>
      </c>
      <c r="N167">
        <v>1574229600</v>
      </c>
      <c r="O167" s="8">
        <f>(((N167/60)/60)/24)+DATE(1970,1,1)</f>
        <v>43789.25</v>
      </c>
      <c r="P167" t="b">
        <v>0</v>
      </c>
      <c r="Q167" t="b">
        <v>1</v>
      </c>
      <c r="R167" t="s">
        <v>17</v>
      </c>
      <c r="S167" t="str">
        <f>LEFT(R167,FIND("/",R167)-1)</f>
        <v>food</v>
      </c>
      <c r="T167" t="str">
        <f>RIGHT(R167,LEN(R167)-LEN(S167)-1)</f>
        <v>food trucks</v>
      </c>
    </row>
    <row r="168" spans="1:20" x14ac:dyDescent="0.35">
      <c r="A168">
        <v>317</v>
      </c>
      <c r="B168" s="4" t="s">
        <v>686</v>
      </c>
      <c r="C168" s="3" t="s">
        <v>687</v>
      </c>
      <c r="D168">
        <v>6600</v>
      </c>
      <c r="E168">
        <v>1269</v>
      </c>
      <c r="F168">
        <f>ROUND(100*E168/D168,0)</f>
        <v>19</v>
      </c>
      <c r="G168" t="s">
        <v>14</v>
      </c>
      <c r="H168">
        <v>30</v>
      </c>
      <c r="I168">
        <f>ROUND(IF(H168&gt;0,E168/H168,0),2)</f>
        <v>42.3</v>
      </c>
      <c r="J168" t="s">
        <v>21</v>
      </c>
      <c r="K168" t="s">
        <v>22</v>
      </c>
      <c r="L168">
        <v>1494738000</v>
      </c>
      <c r="M168" s="8">
        <f>(((L168/60)/60)/24)+DATE(1970,1,1)</f>
        <v>42869.208333333328</v>
      </c>
      <c r="N168">
        <v>1495861200</v>
      </c>
      <c r="O168" s="8">
        <f>(((N168/60)/60)/24)+DATE(1970,1,1)</f>
        <v>42882.208333333328</v>
      </c>
      <c r="P168" t="b">
        <v>0</v>
      </c>
      <c r="Q168" t="b">
        <v>0</v>
      </c>
      <c r="R168" t="s">
        <v>33</v>
      </c>
      <c r="S168" t="str">
        <f>LEFT(R168,FIND("/",R168)-1)</f>
        <v>theater</v>
      </c>
      <c r="T168" t="str">
        <f>RIGHT(R168,LEN(R168)-LEN(S168)-1)</f>
        <v>plays</v>
      </c>
    </row>
    <row r="169" spans="1:20" ht="31" x14ac:dyDescent="0.35">
      <c r="A169">
        <v>318</v>
      </c>
      <c r="B169" s="4" t="s">
        <v>688</v>
      </c>
      <c r="C169" s="3" t="s">
        <v>689</v>
      </c>
      <c r="D169">
        <v>5700</v>
      </c>
      <c r="E169">
        <v>903</v>
      </c>
      <c r="F169">
        <f>ROUND(100*E169/D169,0)</f>
        <v>16</v>
      </c>
      <c r="G169" t="s">
        <v>14</v>
      </c>
      <c r="H169">
        <v>17</v>
      </c>
      <c r="I169">
        <f>ROUND(IF(H169&gt;0,E169/H169,0),2)</f>
        <v>53.12</v>
      </c>
      <c r="J169" t="s">
        <v>21</v>
      </c>
      <c r="K169" t="s">
        <v>22</v>
      </c>
      <c r="L169">
        <v>1392357600</v>
      </c>
      <c r="M169" s="8">
        <f>(((L169/60)/60)/24)+DATE(1970,1,1)</f>
        <v>41684.25</v>
      </c>
      <c r="N169">
        <v>1392530400</v>
      </c>
      <c r="O169" s="8">
        <f>(((N169/60)/60)/24)+DATE(1970,1,1)</f>
        <v>41686.25</v>
      </c>
      <c r="P169" t="b">
        <v>0</v>
      </c>
      <c r="Q169" t="b">
        <v>0</v>
      </c>
      <c r="R169" t="s">
        <v>23</v>
      </c>
      <c r="S169" t="str">
        <f>LEFT(R169,FIND("/",R169)-1)</f>
        <v>music</v>
      </c>
      <c r="T169" t="str">
        <f>RIGHT(R169,LEN(R169)-LEN(S169)-1)</f>
        <v>rock</v>
      </c>
    </row>
    <row r="170" spans="1:20" x14ac:dyDescent="0.35">
      <c r="A170">
        <v>320</v>
      </c>
      <c r="B170" s="4" t="s">
        <v>692</v>
      </c>
      <c r="C170" s="3" t="s">
        <v>693</v>
      </c>
      <c r="D170">
        <v>84400</v>
      </c>
      <c r="E170">
        <v>8092</v>
      </c>
      <c r="F170">
        <f>ROUND(100*E170/D170,0)</f>
        <v>10</v>
      </c>
      <c r="G170" t="s">
        <v>14</v>
      </c>
      <c r="H170">
        <v>80</v>
      </c>
      <c r="I170">
        <f>ROUND(IF(H170&gt;0,E170/H170,0),2)</f>
        <v>101.15</v>
      </c>
      <c r="J170" t="s">
        <v>21</v>
      </c>
      <c r="K170" t="s">
        <v>22</v>
      </c>
      <c r="L170">
        <v>1305003600</v>
      </c>
      <c r="M170" s="8">
        <f>(((L170/60)/60)/24)+DATE(1970,1,1)</f>
        <v>40673.208333333336</v>
      </c>
      <c r="N170">
        <v>1305781200</v>
      </c>
      <c r="O170" s="8">
        <f>(((N170/60)/60)/24)+DATE(1970,1,1)</f>
        <v>40682.208333333336</v>
      </c>
      <c r="P170" t="b">
        <v>0</v>
      </c>
      <c r="Q170" t="b">
        <v>0</v>
      </c>
      <c r="R170" t="s">
        <v>119</v>
      </c>
      <c r="S170" t="str">
        <f>LEFT(R170,FIND("/",R170)-1)</f>
        <v>publishing</v>
      </c>
      <c r="T170" t="str">
        <f>RIGHT(R170,LEN(R170)-LEN(S170)-1)</f>
        <v>fiction</v>
      </c>
    </row>
    <row r="171" spans="1:20" ht="31" x14ac:dyDescent="0.35">
      <c r="A171">
        <v>321</v>
      </c>
      <c r="B171" s="4" t="s">
        <v>694</v>
      </c>
      <c r="C171" s="3" t="s">
        <v>695</v>
      </c>
      <c r="D171">
        <v>170400</v>
      </c>
      <c r="E171">
        <v>160422</v>
      </c>
      <c r="F171">
        <f>ROUND(100*E171/D171,0)</f>
        <v>94</v>
      </c>
      <c r="G171" t="s">
        <v>14</v>
      </c>
      <c r="H171">
        <v>2468</v>
      </c>
      <c r="I171">
        <f>ROUND(IF(H171&gt;0,E171/H171,0),2)</f>
        <v>65</v>
      </c>
      <c r="J171" t="s">
        <v>21</v>
      </c>
      <c r="K171" t="s">
        <v>22</v>
      </c>
      <c r="L171">
        <v>1301634000</v>
      </c>
      <c r="M171" s="8">
        <f>(((L171/60)/60)/24)+DATE(1970,1,1)</f>
        <v>40634.208333333336</v>
      </c>
      <c r="N171">
        <v>1302325200</v>
      </c>
      <c r="O171" s="8">
        <f>(((N171/60)/60)/24)+DATE(1970,1,1)</f>
        <v>40642.208333333336</v>
      </c>
      <c r="P171" t="b">
        <v>0</v>
      </c>
      <c r="Q171" t="b">
        <v>0</v>
      </c>
      <c r="R171" t="s">
        <v>100</v>
      </c>
      <c r="S171" t="str">
        <f>LEFT(R171,FIND("/",R171)-1)</f>
        <v>film &amp; video</v>
      </c>
      <c r="T171" t="str">
        <f>RIGHT(R171,LEN(R171)-LEN(S171)-1)</f>
        <v>shorts</v>
      </c>
    </row>
    <row r="172" spans="1:20" x14ac:dyDescent="0.35">
      <c r="A172">
        <v>323</v>
      </c>
      <c r="B172" s="4" t="s">
        <v>698</v>
      </c>
      <c r="C172" s="3" t="s">
        <v>699</v>
      </c>
      <c r="D172">
        <v>8900</v>
      </c>
      <c r="E172">
        <v>2148</v>
      </c>
      <c r="F172">
        <f>ROUND(100*E172/D172,0)</f>
        <v>24</v>
      </c>
      <c r="G172" t="s">
        <v>14</v>
      </c>
      <c r="H172">
        <v>26</v>
      </c>
      <c r="I172">
        <f>ROUND(IF(H172&gt;0,E172/H172,0),2)</f>
        <v>82.62</v>
      </c>
      <c r="J172" t="s">
        <v>40</v>
      </c>
      <c r="K172" t="s">
        <v>41</v>
      </c>
      <c r="L172">
        <v>1395896400</v>
      </c>
      <c r="M172" s="8">
        <f>(((L172/60)/60)/24)+DATE(1970,1,1)</f>
        <v>41725.208333333336</v>
      </c>
      <c r="N172">
        <v>1396069200</v>
      </c>
      <c r="O172" s="8">
        <f>(((N172/60)/60)/24)+DATE(1970,1,1)</f>
        <v>41727.208333333336</v>
      </c>
      <c r="P172" t="b">
        <v>0</v>
      </c>
      <c r="Q172" t="b">
        <v>0</v>
      </c>
      <c r="R172" t="s">
        <v>42</v>
      </c>
      <c r="S172" t="str">
        <f>LEFT(R172,FIND("/",R172)-1)</f>
        <v>film &amp; video</v>
      </c>
      <c r="T172" t="str">
        <f>RIGHT(R172,LEN(R172)-LEN(S172)-1)</f>
        <v>documentary</v>
      </c>
    </row>
    <row r="173" spans="1:20" ht="31" x14ac:dyDescent="0.35">
      <c r="A173">
        <v>325</v>
      </c>
      <c r="B173" s="4" t="s">
        <v>702</v>
      </c>
      <c r="C173" s="3" t="s">
        <v>703</v>
      </c>
      <c r="D173">
        <v>6500</v>
      </c>
      <c r="E173">
        <v>5897</v>
      </c>
      <c r="F173">
        <f>ROUND(100*E173/D173,0)</f>
        <v>91</v>
      </c>
      <c r="G173" t="s">
        <v>14</v>
      </c>
      <c r="H173">
        <v>73</v>
      </c>
      <c r="I173">
        <f>ROUND(IF(H173&gt;0,E173/H173,0),2)</f>
        <v>80.78</v>
      </c>
      <c r="J173" t="s">
        <v>21</v>
      </c>
      <c r="K173" t="s">
        <v>22</v>
      </c>
      <c r="L173">
        <v>1529125200</v>
      </c>
      <c r="M173" s="8">
        <f>(((L173/60)/60)/24)+DATE(1970,1,1)</f>
        <v>43267.208333333328</v>
      </c>
      <c r="N173">
        <v>1531112400</v>
      </c>
      <c r="O173" s="8">
        <f>(((N173/60)/60)/24)+DATE(1970,1,1)</f>
        <v>43290.208333333328</v>
      </c>
      <c r="P173" t="b">
        <v>0</v>
      </c>
      <c r="Q173" t="b">
        <v>1</v>
      </c>
      <c r="R173" t="s">
        <v>33</v>
      </c>
      <c r="S173" t="str">
        <f>LEFT(R173,FIND("/",R173)-1)</f>
        <v>theater</v>
      </c>
      <c r="T173" t="str">
        <f>RIGHT(R173,LEN(R173)-LEN(S173)-1)</f>
        <v>plays</v>
      </c>
    </row>
    <row r="174" spans="1:20" ht="31" x14ac:dyDescent="0.35">
      <c r="A174">
        <v>326</v>
      </c>
      <c r="B174" s="4" t="s">
        <v>704</v>
      </c>
      <c r="C174" s="3" t="s">
        <v>705</v>
      </c>
      <c r="D174">
        <v>7200</v>
      </c>
      <c r="E174">
        <v>3326</v>
      </c>
      <c r="F174">
        <f>ROUND(100*E174/D174,0)</f>
        <v>46</v>
      </c>
      <c r="G174" t="s">
        <v>14</v>
      </c>
      <c r="H174">
        <v>128</v>
      </c>
      <c r="I174">
        <f>ROUND(IF(H174&gt;0,E174/H174,0),2)</f>
        <v>25.98</v>
      </c>
      <c r="J174" t="s">
        <v>21</v>
      </c>
      <c r="K174" t="s">
        <v>22</v>
      </c>
      <c r="L174">
        <v>1451109600</v>
      </c>
      <c r="M174" s="8">
        <f>(((L174/60)/60)/24)+DATE(1970,1,1)</f>
        <v>42364.25</v>
      </c>
      <c r="N174">
        <v>1451628000</v>
      </c>
      <c r="O174" s="8">
        <f>(((N174/60)/60)/24)+DATE(1970,1,1)</f>
        <v>42370.25</v>
      </c>
      <c r="P174" t="b">
        <v>0</v>
      </c>
      <c r="Q174" t="b">
        <v>0</v>
      </c>
      <c r="R174" t="s">
        <v>71</v>
      </c>
      <c r="S174" t="str">
        <f>LEFT(R174,FIND("/",R174)-1)</f>
        <v>film &amp; video</v>
      </c>
      <c r="T174" t="str">
        <f>RIGHT(R174,LEN(R174)-LEN(S174)-1)</f>
        <v>animation</v>
      </c>
    </row>
    <row r="175" spans="1:20" x14ac:dyDescent="0.35">
      <c r="A175">
        <v>327</v>
      </c>
      <c r="B175" s="4" t="s">
        <v>706</v>
      </c>
      <c r="C175" s="3" t="s">
        <v>707</v>
      </c>
      <c r="D175">
        <v>2600</v>
      </c>
      <c r="E175">
        <v>1002</v>
      </c>
      <c r="F175">
        <f>ROUND(100*E175/D175,0)</f>
        <v>39</v>
      </c>
      <c r="G175" t="s">
        <v>14</v>
      </c>
      <c r="H175">
        <v>33</v>
      </c>
      <c r="I175">
        <f>ROUND(IF(H175&gt;0,E175/H175,0),2)</f>
        <v>30.36</v>
      </c>
      <c r="J175" t="s">
        <v>21</v>
      </c>
      <c r="K175" t="s">
        <v>22</v>
      </c>
      <c r="L175">
        <v>1566968400</v>
      </c>
      <c r="M175" s="8">
        <f>(((L175/60)/60)/24)+DATE(1970,1,1)</f>
        <v>43705.208333333328</v>
      </c>
      <c r="N175">
        <v>1567314000</v>
      </c>
      <c r="O175" s="8">
        <f>(((N175/60)/60)/24)+DATE(1970,1,1)</f>
        <v>43709.208333333328</v>
      </c>
      <c r="P175" t="b">
        <v>0</v>
      </c>
      <c r="Q175" t="b">
        <v>1</v>
      </c>
      <c r="R175" t="s">
        <v>33</v>
      </c>
      <c r="S175" t="str">
        <f>LEFT(R175,FIND("/",R175)-1)</f>
        <v>theater</v>
      </c>
      <c r="T175" t="str">
        <f>RIGHT(R175,LEN(R175)-LEN(S175)-1)</f>
        <v>plays</v>
      </c>
    </row>
    <row r="176" spans="1:20" x14ac:dyDescent="0.35">
      <c r="A176">
        <v>336</v>
      </c>
      <c r="B176" s="4" t="s">
        <v>724</v>
      </c>
      <c r="C176" s="3" t="s">
        <v>725</v>
      </c>
      <c r="D176">
        <v>70700</v>
      </c>
      <c r="E176">
        <v>68602</v>
      </c>
      <c r="F176">
        <f>ROUND(100*E176/D176,0)</f>
        <v>97</v>
      </c>
      <c r="G176" t="s">
        <v>14</v>
      </c>
      <c r="H176">
        <v>1072</v>
      </c>
      <c r="I176">
        <f>ROUND(IF(H176&gt;0,E176/H176,0),2)</f>
        <v>63.99</v>
      </c>
      <c r="J176" t="s">
        <v>21</v>
      </c>
      <c r="K176" t="s">
        <v>22</v>
      </c>
      <c r="L176">
        <v>1292392800</v>
      </c>
      <c r="M176" s="8">
        <f>(((L176/60)/60)/24)+DATE(1970,1,1)</f>
        <v>40527.25</v>
      </c>
      <c r="N176">
        <v>1292479200</v>
      </c>
      <c r="O176" s="8">
        <f>(((N176/60)/60)/24)+DATE(1970,1,1)</f>
        <v>40528.25</v>
      </c>
      <c r="P176" t="b">
        <v>0</v>
      </c>
      <c r="Q176" t="b">
        <v>1</v>
      </c>
      <c r="R176" t="s">
        <v>23</v>
      </c>
      <c r="S176" t="str">
        <f>LEFT(R176,FIND("/",R176)-1)</f>
        <v>music</v>
      </c>
      <c r="T176" t="str">
        <f>RIGHT(R176,LEN(R176)-LEN(S176)-1)</f>
        <v>rock</v>
      </c>
    </row>
    <row r="177" spans="1:20" x14ac:dyDescent="0.35">
      <c r="A177">
        <v>340</v>
      </c>
      <c r="B177" s="4" t="s">
        <v>732</v>
      </c>
      <c r="C177" s="3" t="s">
        <v>733</v>
      </c>
      <c r="D177">
        <v>37100</v>
      </c>
      <c r="E177">
        <v>34964</v>
      </c>
      <c r="F177">
        <f>ROUND(100*E177/D177,0)</f>
        <v>94</v>
      </c>
      <c r="G177" t="s">
        <v>14</v>
      </c>
      <c r="H177">
        <v>393</v>
      </c>
      <c r="I177">
        <f>ROUND(IF(H177&gt;0,E177/H177,0),2)</f>
        <v>88.97</v>
      </c>
      <c r="J177" t="s">
        <v>21</v>
      </c>
      <c r="K177" t="s">
        <v>22</v>
      </c>
      <c r="L177">
        <v>1323669600</v>
      </c>
      <c r="M177" s="8">
        <f>(((L177/60)/60)/24)+DATE(1970,1,1)</f>
        <v>40889.25</v>
      </c>
      <c r="N177">
        <v>1323756000</v>
      </c>
      <c r="O177" s="8">
        <f>(((N177/60)/60)/24)+DATE(1970,1,1)</f>
        <v>40890.25</v>
      </c>
      <c r="P177" t="b">
        <v>0</v>
      </c>
      <c r="Q177" t="b">
        <v>0</v>
      </c>
      <c r="R177" t="s">
        <v>122</v>
      </c>
      <c r="S177" t="str">
        <f>LEFT(R177,FIND("/",R177)-1)</f>
        <v>photography</v>
      </c>
      <c r="T177" t="str">
        <f>RIGHT(R177,LEN(R177)-LEN(S177)-1)</f>
        <v>photography books</v>
      </c>
    </row>
    <row r="178" spans="1:20" ht="31" x14ac:dyDescent="0.35">
      <c r="A178">
        <v>341</v>
      </c>
      <c r="B178" s="4" t="s">
        <v>734</v>
      </c>
      <c r="C178" s="3" t="s">
        <v>735</v>
      </c>
      <c r="D178">
        <v>114300</v>
      </c>
      <c r="E178">
        <v>96777</v>
      </c>
      <c r="F178">
        <f>ROUND(100*E178/D178,0)</f>
        <v>85</v>
      </c>
      <c r="G178" t="s">
        <v>14</v>
      </c>
      <c r="H178">
        <v>1257</v>
      </c>
      <c r="I178">
        <f>ROUND(IF(H178&gt;0,E178/H178,0),2)</f>
        <v>76.989999999999995</v>
      </c>
      <c r="J178" t="s">
        <v>21</v>
      </c>
      <c r="K178" t="s">
        <v>22</v>
      </c>
      <c r="L178">
        <v>1440738000</v>
      </c>
      <c r="M178" s="8">
        <f>(((L178/60)/60)/24)+DATE(1970,1,1)</f>
        <v>42244.208333333328</v>
      </c>
      <c r="N178">
        <v>1441342800</v>
      </c>
      <c r="O178" s="8">
        <f>(((N178/60)/60)/24)+DATE(1970,1,1)</f>
        <v>42251.208333333328</v>
      </c>
      <c r="P178" t="b">
        <v>0</v>
      </c>
      <c r="Q178" t="b">
        <v>0</v>
      </c>
      <c r="R178" t="s">
        <v>60</v>
      </c>
      <c r="S178" t="str">
        <f>LEFT(R178,FIND("/",R178)-1)</f>
        <v>music</v>
      </c>
      <c r="T178" t="str">
        <f>RIGHT(R178,LEN(R178)-LEN(S178)-1)</f>
        <v>indie rock</v>
      </c>
    </row>
    <row r="179" spans="1:20" x14ac:dyDescent="0.35">
      <c r="A179">
        <v>342</v>
      </c>
      <c r="B179" s="4" t="s">
        <v>736</v>
      </c>
      <c r="C179" s="3" t="s">
        <v>737</v>
      </c>
      <c r="D179">
        <v>47900</v>
      </c>
      <c r="E179">
        <v>31864</v>
      </c>
      <c r="F179">
        <f>ROUND(100*E179/D179,0)</f>
        <v>67</v>
      </c>
      <c r="G179" t="s">
        <v>14</v>
      </c>
      <c r="H179">
        <v>328</v>
      </c>
      <c r="I179">
        <f>ROUND(IF(H179&gt;0,E179/H179,0),2)</f>
        <v>97.15</v>
      </c>
      <c r="J179" t="s">
        <v>21</v>
      </c>
      <c r="K179" t="s">
        <v>22</v>
      </c>
      <c r="L179">
        <v>1374296400</v>
      </c>
      <c r="M179" s="8">
        <f>(((L179/60)/60)/24)+DATE(1970,1,1)</f>
        <v>41475.208333333336</v>
      </c>
      <c r="N179">
        <v>1375333200</v>
      </c>
      <c r="O179" s="8">
        <f>(((N179/60)/60)/24)+DATE(1970,1,1)</f>
        <v>41487.208333333336</v>
      </c>
      <c r="P179" t="b">
        <v>0</v>
      </c>
      <c r="Q179" t="b">
        <v>0</v>
      </c>
      <c r="R179" t="s">
        <v>33</v>
      </c>
      <c r="S179" t="str">
        <f>LEFT(R179,FIND("/",R179)-1)</f>
        <v>theater</v>
      </c>
      <c r="T179" t="str">
        <f>RIGHT(R179,LEN(R179)-LEN(S179)-1)</f>
        <v>plays</v>
      </c>
    </row>
    <row r="180" spans="1:20" x14ac:dyDescent="0.35">
      <c r="A180">
        <v>343</v>
      </c>
      <c r="B180" s="4" t="s">
        <v>738</v>
      </c>
      <c r="C180" s="3" t="s">
        <v>739</v>
      </c>
      <c r="D180">
        <v>9000</v>
      </c>
      <c r="E180">
        <v>4853</v>
      </c>
      <c r="F180">
        <f>ROUND(100*E180/D180,0)</f>
        <v>54</v>
      </c>
      <c r="G180" t="s">
        <v>14</v>
      </c>
      <c r="H180">
        <v>147</v>
      </c>
      <c r="I180">
        <f>ROUND(IF(H180&gt;0,E180/H180,0),2)</f>
        <v>33.01</v>
      </c>
      <c r="J180" t="s">
        <v>21</v>
      </c>
      <c r="K180" t="s">
        <v>22</v>
      </c>
      <c r="L180">
        <v>1384840800</v>
      </c>
      <c r="M180" s="8">
        <f>(((L180/60)/60)/24)+DATE(1970,1,1)</f>
        <v>41597.25</v>
      </c>
      <c r="N180">
        <v>1389420000</v>
      </c>
      <c r="O180" s="8">
        <f>(((N180/60)/60)/24)+DATE(1970,1,1)</f>
        <v>41650.25</v>
      </c>
      <c r="P180" t="b">
        <v>0</v>
      </c>
      <c r="Q180" t="b">
        <v>0</v>
      </c>
      <c r="R180" t="s">
        <v>33</v>
      </c>
      <c r="S180" t="str">
        <f>LEFT(R180,FIND("/",R180)-1)</f>
        <v>theater</v>
      </c>
      <c r="T180" t="str">
        <f>RIGHT(R180,LEN(R180)-LEN(S180)-1)</f>
        <v>plays</v>
      </c>
    </row>
    <row r="181" spans="1:20" x14ac:dyDescent="0.35">
      <c r="A181">
        <v>344</v>
      </c>
      <c r="B181" s="4" t="s">
        <v>740</v>
      </c>
      <c r="C181" s="3" t="s">
        <v>741</v>
      </c>
      <c r="D181">
        <v>197600</v>
      </c>
      <c r="E181">
        <v>82959</v>
      </c>
      <c r="F181">
        <f>ROUND(100*E181/D181,0)</f>
        <v>42</v>
      </c>
      <c r="G181" t="s">
        <v>14</v>
      </c>
      <c r="H181">
        <v>830</v>
      </c>
      <c r="I181">
        <f>ROUND(IF(H181&gt;0,E181/H181,0),2)</f>
        <v>99.95</v>
      </c>
      <c r="J181" t="s">
        <v>21</v>
      </c>
      <c r="K181" t="s">
        <v>22</v>
      </c>
      <c r="L181">
        <v>1516600800</v>
      </c>
      <c r="M181" s="8">
        <f>(((L181/60)/60)/24)+DATE(1970,1,1)</f>
        <v>43122.25</v>
      </c>
      <c r="N181">
        <v>1520056800</v>
      </c>
      <c r="O181" s="8">
        <f>(((N181/60)/60)/24)+DATE(1970,1,1)</f>
        <v>43162.25</v>
      </c>
      <c r="P181" t="b">
        <v>0</v>
      </c>
      <c r="Q181" t="b">
        <v>0</v>
      </c>
      <c r="R181" t="s">
        <v>89</v>
      </c>
      <c r="S181" t="str">
        <f>LEFT(R181,FIND("/",R181)-1)</f>
        <v>games</v>
      </c>
      <c r="T181" t="str">
        <f>RIGHT(R181,LEN(R181)-LEN(S181)-1)</f>
        <v>video games</v>
      </c>
    </row>
    <row r="182" spans="1:20" x14ac:dyDescent="0.35">
      <c r="A182">
        <v>345</v>
      </c>
      <c r="B182" s="4" t="s">
        <v>742</v>
      </c>
      <c r="C182" s="3" t="s">
        <v>743</v>
      </c>
      <c r="D182">
        <v>157600</v>
      </c>
      <c r="E182">
        <v>23159</v>
      </c>
      <c r="F182">
        <f>ROUND(100*E182/D182,0)</f>
        <v>15</v>
      </c>
      <c r="G182" t="s">
        <v>14</v>
      </c>
      <c r="H182">
        <v>331</v>
      </c>
      <c r="I182">
        <f>ROUND(IF(H182&gt;0,E182/H182,0),2)</f>
        <v>69.97</v>
      </c>
      <c r="J182" t="s">
        <v>40</v>
      </c>
      <c r="K182" t="s">
        <v>41</v>
      </c>
      <c r="L182">
        <v>1436418000</v>
      </c>
      <c r="M182" s="8">
        <f>(((L182/60)/60)/24)+DATE(1970,1,1)</f>
        <v>42194.208333333328</v>
      </c>
      <c r="N182">
        <v>1436504400</v>
      </c>
      <c r="O182" s="8">
        <f>(((N182/60)/60)/24)+DATE(1970,1,1)</f>
        <v>42195.208333333328</v>
      </c>
      <c r="P182" t="b">
        <v>0</v>
      </c>
      <c r="Q182" t="b">
        <v>0</v>
      </c>
      <c r="R182" t="s">
        <v>53</v>
      </c>
      <c r="S182" t="str">
        <f>LEFT(R182,FIND("/",R182)-1)</f>
        <v>film &amp; video</v>
      </c>
      <c r="T182" t="str">
        <f>RIGHT(R182,LEN(R182)-LEN(S182)-1)</f>
        <v>drama</v>
      </c>
    </row>
    <row r="183" spans="1:20" x14ac:dyDescent="0.35">
      <c r="A183">
        <v>346</v>
      </c>
      <c r="B183" s="4" t="s">
        <v>744</v>
      </c>
      <c r="C183" s="3" t="s">
        <v>745</v>
      </c>
      <c r="D183">
        <v>8000</v>
      </c>
      <c r="E183">
        <v>2758</v>
      </c>
      <c r="F183">
        <f>ROUND(100*E183/D183,0)</f>
        <v>34</v>
      </c>
      <c r="G183" t="s">
        <v>14</v>
      </c>
      <c r="H183">
        <v>25</v>
      </c>
      <c r="I183">
        <f>ROUND(IF(H183&gt;0,E183/H183,0),2)</f>
        <v>110.32</v>
      </c>
      <c r="J183" t="s">
        <v>21</v>
      </c>
      <c r="K183" t="s">
        <v>22</v>
      </c>
      <c r="L183">
        <v>1503550800</v>
      </c>
      <c r="M183" s="8">
        <f>(((L183/60)/60)/24)+DATE(1970,1,1)</f>
        <v>42971.208333333328</v>
      </c>
      <c r="N183">
        <v>1508302800</v>
      </c>
      <c r="O183" s="8">
        <f>(((N183/60)/60)/24)+DATE(1970,1,1)</f>
        <v>43026.208333333328</v>
      </c>
      <c r="P183" t="b">
        <v>0</v>
      </c>
      <c r="Q183" t="b">
        <v>1</v>
      </c>
      <c r="R183" t="s">
        <v>60</v>
      </c>
      <c r="S183" t="str">
        <f>LEFT(R183,FIND("/",R183)-1)</f>
        <v>music</v>
      </c>
      <c r="T183" t="str">
        <f>RIGHT(R183,LEN(R183)-LEN(S183)-1)</f>
        <v>indie rock</v>
      </c>
    </row>
    <row r="184" spans="1:20" x14ac:dyDescent="0.35">
      <c r="A184">
        <v>348</v>
      </c>
      <c r="B184" s="4" t="s">
        <v>748</v>
      </c>
      <c r="C184" s="3" t="s">
        <v>749</v>
      </c>
      <c r="D184">
        <v>199000</v>
      </c>
      <c r="E184">
        <v>142823</v>
      </c>
      <c r="F184">
        <f>ROUND(100*E184/D184,0)</f>
        <v>72</v>
      </c>
      <c r="G184" t="s">
        <v>14</v>
      </c>
      <c r="H184">
        <v>3483</v>
      </c>
      <c r="I184">
        <f>ROUND(IF(H184&gt;0,E184/H184,0),2)</f>
        <v>41.01</v>
      </c>
      <c r="J184" t="s">
        <v>21</v>
      </c>
      <c r="K184" t="s">
        <v>22</v>
      </c>
      <c r="L184">
        <v>1487224800</v>
      </c>
      <c r="M184" s="8">
        <f>(((L184/60)/60)/24)+DATE(1970,1,1)</f>
        <v>42782.25</v>
      </c>
      <c r="N184">
        <v>1488348000</v>
      </c>
      <c r="O184" s="8">
        <f>(((N184/60)/60)/24)+DATE(1970,1,1)</f>
        <v>42795.25</v>
      </c>
      <c r="P184" t="b">
        <v>0</v>
      </c>
      <c r="Q184" t="b">
        <v>0</v>
      </c>
      <c r="R184" t="s">
        <v>17</v>
      </c>
      <c r="S184" t="str">
        <f>LEFT(R184,FIND("/",R184)-1)</f>
        <v>food</v>
      </c>
      <c r="T184" t="str">
        <f>RIGHT(R184,LEN(R184)-LEN(S184)-1)</f>
        <v>food trucks</v>
      </c>
    </row>
    <row r="185" spans="1:20" x14ac:dyDescent="0.35">
      <c r="A185">
        <v>349</v>
      </c>
      <c r="B185" s="4" t="s">
        <v>750</v>
      </c>
      <c r="C185" s="3" t="s">
        <v>751</v>
      </c>
      <c r="D185">
        <v>180800</v>
      </c>
      <c r="E185">
        <v>95958</v>
      </c>
      <c r="F185">
        <f>ROUND(100*E185/D185,0)</f>
        <v>53</v>
      </c>
      <c r="G185" t="s">
        <v>14</v>
      </c>
      <c r="H185">
        <v>923</v>
      </c>
      <c r="I185">
        <f>ROUND(IF(H185&gt;0,E185/H185,0),2)</f>
        <v>103.96</v>
      </c>
      <c r="J185" t="s">
        <v>21</v>
      </c>
      <c r="K185" t="s">
        <v>22</v>
      </c>
      <c r="L185">
        <v>1500008400</v>
      </c>
      <c r="M185" s="8">
        <f>(((L185/60)/60)/24)+DATE(1970,1,1)</f>
        <v>42930.208333333328</v>
      </c>
      <c r="N185">
        <v>1502600400</v>
      </c>
      <c r="O185" s="8">
        <f>(((N185/60)/60)/24)+DATE(1970,1,1)</f>
        <v>42960.208333333328</v>
      </c>
      <c r="P185" t="b">
        <v>0</v>
      </c>
      <c r="Q185" t="b">
        <v>0</v>
      </c>
      <c r="R185" t="s">
        <v>33</v>
      </c>
      <c r="S185" t="str">
        <f>LEFT(R185,FIND("/",R185)-1)</f>
        <v>theater</v>
      </c>
      <c r="T185" t="str">
        <f>RIGHT(R185,LEN(R185)-LEN(S185)-1)</f>
        <v>plays</v>
      </c>
    </row>
    <row r="186" spans="1:20" x14ac:dyDescent="0.35">
      <c r="A186">
        <v>350</v>
      </c>
      <c r="B186" s="4" t="s">
        <v>752</v>
      </c>
      <c r="C186" s="3" t="s">
        <v>753</v>
      </c>
      <c r="D186">
        <v>100</v>
      </c>
      <c r="E186">
        <v>5</v>
      </c>
      <c r="F186">
        <f>ROUND(100*E186/D186,0)</f>
        <v>5</v>
      </c>
      <c r="G186" t="s">
        <v>14</v>
      </c>
      <c r="H186">
        <v>1</v>
      </c>
      <c r="I186">
        <f>ROUND(IF(H186&gt;0,E186/H186,0),2)</f>
        <v>5</v>
      </c>
      <c r="J186" t="s">
        <v>21</v>
      </c>
      <c r="K186" t="s">
        <v>22</v>
      </c>
      <c r="L186">
        <v>1432098000</v>
      </c>
      <c r="M186" s="8">
        <f>(((L186/60)/60)/24)+DATE(1970,1,1)</f>
        <v>42144.208333333328</v>
      </c>
      <c r="N186">
        <v>1433653200</v>
      </c>
      <c r="O186" s="8">
        <f>(((N186/60)/60)/24)+DATE(1970,1,1)</f>
        <v>42162.208333333328</v>
      </c>
      <c r="P186" t="b">
        <v>0</v>
      </c>
      <c r="Q186" t="b">
        <v>1</v>
      </c>
      <c r="R186" t="s">
        <v>159</v>
      </c>
      <c r="S186" t="str">
        <f>LEFT(R186,FIND("/",R186)-1)</f>
        <v>music</v>
      </c>
      <c r="T186" t="str">
        <f>RIGHT(R186,LEN(R186)-LEN(S186)-1)</f>
        <v>jazz</v>
      </c>
    </row>
    <row r="187" spans="1:20" x14ac:dyDescent="0.35">
      <c r="A187">
        <v>352</v>
      </c>
      <c r="B187" s="4" t="s">
        <v>756</v>
      </c>
      <c r="C187" s="3" t="s">
        <v>757</v>
      </c>
      <c r="D187">
        <v>2800</v>
      </c>
      <c r="E187">
        <v>977</v>
      </c>
      <c r="F187">
        <f>ROUND(100*E187/D187,0)</f>
        <v>35</v>
      </c>
      <c r="G187" t="s">
        <v>14</v>
      </c>
      <c r="H187">
        <v>33</v>
      </c>
      <c r="I187">
        <f>ROUND(IF(H187&gt;0,E187/H187,0),2)</f>
        <v>29.61</v>
      </c>
      <c r="J187" t="s">
        <v>15</v>
      </c>
      <c r="K187" t="s">
        <v>16</v>
      </c>
      <c r="L187">
        <v>1446876000</v>
      </c>
      <c r="M187" s="8">
        <f>(((L187/60)/60)/24)+DATE(1970,1,1)</f>
        <v>42315.25</v>
      </c>
      <c r="N187">
        <v>1447567200</v>
      </c>
      <c r="O187" s="8">
        <f>(((N187/60)/60)/24)+DATE(1970,1,1)</f>
        <v>42323.25</v>
      </c>
      <c r="P187" t="b">
        <v>0</v>
      </c>
      <c r="Q187" t="b">
        <v>0</v>
      </c>
      <c r="R187" t="s">
        <v>33</v>
      </c>
      <c r="S187" t="str">
        <f>LEFT(R187,FIND("/",R187)-1)</f>
        <v>theater</v>
      </c>
      <c r="T187" t="str">
        <f>RIGHT(R187,LEN(R187)-LEN(S187)-1)</f>
        <v>plays</v>
      </c>
    </row>
    <row r="188" spans="1:20" x14ac:dyDescent="0.35">
      <c r="A188">
        <v>356</v>
      </c>
      <c r="B188" s="4" t="s">
        <v>764</v>
      </c>
      <c r="C188" s="3" t="s">
        <v>765</v>
      </c>
      <c r="D188">
        <v>9300</v>
      </c>
      <c r="E188">
        <v>3431</v>
      </c>
      <c r="F188">
        <f>ROUND(100*E188/D188,0)</f>
        <v>37</v>
      </c>
      <c r="G188" t="s">
        <v>14</v>
      </c>
      <c r="H188">
        <v>40</v>
      </c>
      <c r="I188">
        <f>ROUND(IF(H188&gt;0,E188/H188,0),2)</f>
        <v>85.78</v>
      </c>
      <c r="J188" t="s">
        <v>107</v>
      </c>
      <c r="K188" t="s">
        <v>108</v>
      </c>
      <c r="L188">
        <v>1326520800</v>
      </c>
      <c r="M188" s="8">
        <f>(((L188/60)/60)/24)+DATE(1970,1,1)</f>
        <v>40922.25</v>
      </c>
      <c r="N188">
        <v>1327298400</v>
      </c>
      <c r="O188" s="8">
        <f>(((N188/60)/60)/24)+DATE(1970,1,1)</f>
        <v>40931.25</v>
      </c>
      <c r="P188" t="b">
        <v>0</v>
      </c>
      <c r="Q188" t="b">
        <v>0</v>
      </c>
      <c r="R188" t="s">
        <v>33</v>
      </c>
      <c r="S188" t="str">
        <f>LEFT(R188,FIND("/",R188)-1)</f>
        <v>theater</v>
      </c>
      <c r="T188" t="str">
        <f>RIGHT(R188,LEN(R188)-LEN(S188)-1)</f>
        <v>plays</v>
      </c>
    </row>
    <row r="189" spans="1:20" x14ac:dyDescent="0.35">
      <c r="A189">
        <v>358</v>
      </c>
      <c r="B189" s="4" t="s">
        <v>768</v>
      </c>
      <c r="C189" s="3" t="s">
        <v>769</v>
      </c>
      <c r="D189">
        <v>9700</v>
      </c>
      <c r="E189">
        <v>1146</v>
      </c>
      <c r="F189">
        <f>ROUND(100*E189/D189,0)</f>
        <v>12</v>
      </c>
      <c r="G189" t="s">
        <v>14</v>
      </c>
      <c r="H189">
        <v>23</v>
      </c>
      <c r="I189">
        <f>ROUND(IF(H189&gt;0,E189/H189,0),2)</f>
        <v>49.83</v>
      </c>
      <c r="J189" t="s">
        <v>15</v>
      </c>
      <c r="K189" t="s">
        <v>16</v>
      </c>
      <c r="L189">
        <v>1533877200</v>
      </c>
      <c r="M189" s="8">
        <f>(((L189/60)/60)/24)+DATE(1970,1,1)</f>
        <v>43322.208333333328</v>
      </c>
      <c r="N189">
        <v>1534136400</v>
      </c>
      <c r="O189" s="8">
        <f>(((N189/60)/60)/24)+DATE(1970,1,1)</f>
        <v>43325.208333333328</v>
      </c>
      <c r="P189" t="b">
        <v>1</v>
      </c>
      <c r="Q189" t="b">
        <v>0</v>
      </c>
      <c r="R189" t="s">
        <v>122</v>
      </c>
      <c r="S189" t="str">
        <f>LEFT(R189,FIND("/",R189)-1)</f>
        <v>photography</v>
      </c>
      <c r="T189" t="str">
        <f>RIGHT(R189,LEN(R189)-LEN(S189)-1)</f>
        <v>photography books</v>
      </c>
    </row>
    <row r="190" spans="1:20" x14ac:dyDescent="0.35">
      <c r="A190">
        <v>367</v>
      </c>
      <c r="B190" s="4" t="s">
        <v>786</v>
      </c>
      <c r="C190" s="3" t="s">
        <v>787</v>
      </c>
      <c r="D190">
        <v>9900</v>
      </c>
      <c r="E190">
        <v>1870</v>
      </c>
      <c r="F190">
        <f>ROUND(100*E190/D190,0)</f>
        <v>19</v>
      </c>
      <c r="G190" t="s">
        <v>14</v>
      </c>
      <c r="H190">
        <v>75</v>
      </c>
      <c r="I190">
        <f>ROUND(IF(H190&gt;0,E190/H190,0),2)</f>
        <v>24.93</v>
      </c>
      <c r="J190" t="s">
        <v>21</v>
      </c>
      <c r="K190" t="s">
        <v>22</v>
      </c>
      <c r="L190">
        <v>1413608400</v>
      </c>
      <c r="M190" s="8">
        <f>(((L190/60)/60)/24)+DATE(1970,1,1)</f>
        <v>41930.208333333336</v>
      </c>
      <c r="N190">
        <v>1415685600</v>
      </c>
      <c r="O190" s="8">
        <f>(((N190/60)/60)/24)+DATE(1970,1,1)</f>
        <v>41954.25</v>
      </c>
      <c r="P190" t="b">
        <v>0</v>
      </c>
      <c r="Q190" t="b">
        <v>1</v>
      </c>
      <c r="R190" t="s">
        <v>33</v>
      </c>
      <c r="S190" t="str">
        <f>LEFT(R190,FIND("/",R190)-1)</f>
        <v>theater</v>
      </c>
      <c r="T190" t="str">
        <f>RIGHT(R190,LEN(R190)-LEN(S190)-1)</f>
        <v>plays</v>
      </c>
    </row>
    <row r="191" spans="1:20" x14ac:dyDescent="0.35">
      <c r="A191">
        <v>371</v>
      </c>
      <c r="B191" s="4" t="s">
        <v>794</v>
      </c>
      <c r="C191" s="3" t="s">
        <v>795</v>
      </c>
      <c r="D191">
        <v>189200</v>
      </c>
      <c r="E191">
        <v>128410</v>
      </c>
      <c r="F191">
        <f>ROUND(100*E191/D191,0)</f>
        <v>68</v>
      </c>
      <c r="G191" t="s">
        <v>14</v>
      </c>
      <c r="H191">
        <v>2176</v>
      </c>
      <c r="I191">
        <f>ROUND(IF(H191&gt;0,E191/H191,0),2)</f>
        <v>59.01</v>
      </c>
      <c r="J191" t="s">
        <v>21</v>
      </c>
      <c r="K191" t="s">
        <v>22</v>
      </c>
      <c r="L191">
        <v>1423375200</v>
      </c>
      <c r="M191" s="8">
        <f>(((L191/60)/60)/24)+DATE(1970,1,1)</f>
        <v>42043.25</v>
      </c>
      <c r="N191">
        <v>1427778000</v>
      </c>
      <c r="O191" s="8">
        <f>(((N191/60)/60)/24)+DATE(1970,1,1)</f>
        <v>42094.208333333328</v>
      </c>
      <c r="P191" t="b">
        <v>0</v>
      </c>
      <c r="Q191" t="b">
        <v>0</v>
      </c>
      <c r="R191" t="s">
        <v>33</v>
      </c>
      <c r="S191" t="str">
        <f>LEFT(R191,FIND("/",R191)-1)</f>
        <v>theater</v>
      </c>
      <c r="T191" t="str">
        <f>RIGHT(R191,LEN(R191)-LEN(S191)-1)</f>
        <v>plays</v>
      </c>
    </row>
    <row r="192" spans="1:20" ht="31" x14ac:dyDescent="0.35">
      <c r="A192">
        <v>374</v>
      </c>
      <c r="B192" s="4" t="s">
        <v>800</v>
      </c>
      <c r="C192" s="3" t="s">
        <v>801</v>
      </c>
      <c r="D192">
        <v>167400</v>
      </c>
      <c r="E192">
        <v>22073</v>
      </c>
      <c r="F192">
        <f>ROUND(100*E192/D192,0)</f>
        <v>13</v>
      </c>
      <c r="G192" t="s">
        <v>14</v>
      </c>
      <c r="H192">
        <v>441</v>
      </c>
      <c r="I192">
        <f>ROUND(IF(H192&gt;0,E192/H192,0),2)</f>
        <v>50.05</v>
      </c>
      <c r="J192" t="s">
        <v>21</v>
      </c>
      <c r="K192" t="s">
        <v>22</v>
      </c>
      <c r="L192">
        <v>1547186400</v>
      </c>
      <c r="M192" s="8">
        <f>(((L192/60)/60)/24)+DATE(1970,1,1)</f>
        <v>43476.25</v>
      </c>
      <c r="N192">
        <v>1547618400</v>
      </c>
      <c r="O192" s="8">
        <f>(((N192/60)/60)/24)+DATE(1970,1,1)</f>
        <v>43481.25</v>
      </c>
      <c r="P192" t="b">
        <v>0</v>
      </c>
      <c r="Q192" t="b">
        <v>1</v>
      </c>
      <c r="R192" t="s">
        <v>42</v>
      </c>
      <c r="S192" t="str">
        <f>LEFT(R192,FIND("/",R192)-1)</f>
        <v>film &amp; video</v>
      </c>
      <c r="T192" t="str">
        <f>RIGHT(R192,LEN(R192)-LEN(S192)-1)</f>
        <v>documentary</v>
      </c>
    </row>
    <row r="193" spans="1:20" ht="31" x14ac:dyDescent="0.35">
      <c r="A193">
        <v>375</v>
      </c>
      <c r="B193" s="4" t="s">
        <v>802</v>
      </c>
      <c r="C193" s="3" t="s">
        <v>803</v>
      </c>
      <c r="D193">
        <v>2700</v>
      </c>
      <c r="E193">
        <v>1479</v>
      </c>
      <c r="F193">
        <f>ROUND(100*E193/D193,0)</f>
        <v>55</v>
      </c>
      <c r="G193" t="s">
        <v>14</v>
      </c>
      <c r="H193">
        <v>25</v>
      </c>
      <c r="I193">
        <f>ROUND(IF(H193&gt;0,E193/H193,0),2)</f>
        <v>59.16</v>
      </c>
      <c r="J193" t="s">
        <v>21</v>
      </c>
      <c r="K193" t="s">
        <v>22</v>
      </c>
      <c r="L193">
        <v>1444971600</v>
      </c>
      <c r="M193" s="8">
        <f>(((L193/60)/60)/24)+DATE(1970,1,1)</f>
        <v>42293.208333333328</v>
      </c>
      <c r="N193">
        <v>1449900000</v>
      </c>
      <c r="O193" s="8">
        <f>(((N193/60)/60)/24)+DATE(1970,1,1)</f>
        <v>42350.25</v>
      </c>
      <c r="P193" t="b">
        <v>0</v>
      </c>
      <c r="Q193" t="b">
        <v>0</v>
      </c>
      <c r="R193" t="s">
        <v>60</v>
      </c>
      <c r="S193" t="str">
        <f>LEFT(R193,FIND("/",R193)-1)</f>
        <v>music</v>
      </c>
      <c r="T193" t="str">
        <f>RIGHT(R193,LEN(R193)-LEN(S193)-1)</f>
        <v>indie rock</v>
      </c>
    </row>
    <row r="194" spans="1:20" x14ac:dyDescent="0.35">
      <c r="A194">
        <v>377</v>
      </c>
      <c r="B194" s="4" t="s">
        <v>806</v>
      </c>
      <c r="C194" s="3" t="s">
        <v>807</v>
      </c>
      <c r="D194">
        <v>49700</v>
      </c>
      <c r="E194">
        <v>5098</v>
      </c>
      <c r="F194">
        <f>ROUND(100*E194/D194,0)</f>
        <v>10</v>
      </c>
      <c r="G194" t="s">
        <v>14</v>
      </c>
      <c r="H194">
        <v>127</v>
      </c>
      <c r="I194">
        <f>ROUND(IF(H194&gt;0,E194/H194,0),2)</f>
        <v>40.14</v>
      </c>
      <c r="J194" t="s">
        <v>21</v>
      </c>
      <c r="K194" t="s">
        <v>22</v>
      </c>
      <c r="L194">
        <v>1571720400</v>
      </c>
      <c r="M194" s="8">
        <f>(((L194/60)/60)/24)+DATE(1970,1,1)</f>
        <v>43760.208333333328</v>
      </c>
      <c r="N194">
        <v>1572933600</v>
      </c>
      <c r="O194" s="8">
        <f>(((N194/60)/60)/24)+DATE(1970,1,1)</f>
        <v>43774.25</v>
      </c>
      <c r="P194" t="b">
        <v>0</v>
      </c>
      <c r="Q194" t="b">
        <v>0</v>
      </c>
      <c r="R194" t="s">
        <v>33</v>
      </c>
      <c r="S194" t="str">
        <f>LEFT(R194,FIND("/",R194)-1)</f>
        <v>theater</v>
      </c>
      <c r="T194" t="str">
        <f>RIGHT(R194,LEN(R194)-LEN(S194)-1)</f>
        <v>plays</v>
      </c>
    </row>
    <row r="195" spans="1:20" x14ac:dyDescent="0.35">
      <c r="A195">
        <v>378</v>
      </c>
      <c r="B195" s="4" t="s">
        <v>808</v>
      </c>
      <c r="C195" s="3" t="s">
        <v>809</v>
      </c>
      <c r="D195">
        <v>178200</v>
      </c>
      <c r="E195">
        <v>24882</v>
      </c>
      <c r="F195">
        <f>ROUND(100*E195/D195,0)</f>
        <v>14</v>
      </c>
      <c r="G195" t="s">
        <v>14</v>
      </c>
      <c r="H195">
        <v>355</v>
      </c>
      <c r="I195">
        <f>ROUND(IF(H195&gt;0,E195/H195,0),2)</f>
        <v>70.09</v>
      </c>
      <c r="J195" t="s">
        <v>21</v>
      </c>
      <c r="K195" t="s">
        <v>22</v>
      </c>
      <c r="L195">
        <v>1526878800</v>
      </c>
      <c r="M195" s="8">
        <f>(((L195/60)/60)/24)+DATE(1970,1,1)</f>
        <v>43241.208333333328</v>
      </c>
      <c r="N195">
        <v>1530162000</v>
      </c>
      <c r="O195" s="8">
        <f>(((N195/60)/60)/24)+DATE(1970,1,1)</f>
        <v>43279.208333333328</v>
      </c>
      <c r="P195" t="b">
        <v>0</v>
      </c>
      <c r="Q195" t="b">
        <v>0</v>
      </c>
      <c r="R195" t="s">
        <v>42</v>
      </c>
      <c r="S195" t="str">
        <f>LEFT(R195,FIND("/",R195)-1)</f>
        <v>film &amp; video</v>
      </c>
      <c r="T195" t="str">
        <f>RIGHT(R195,LEN(R195)-LEN(S195)-1)</f>
        <v>documentary</v>
      </c>
    </row>
    <row r="196" spans="1:20" x14ac:dyDescent="0.35">
      <c r="A196">
        <v>379</v>
      </c>
      <c r="B196" s="4" t="s">
        <v>810</v>
      </c>
      <c r="C196" s="3" t="s">
        <v>811</v>
      </c>
      <c r="D196">
        <v>7200</v>
      </c>
      <c r="E196">
        <v>2912</v>
      </c>
      <c r="F196">
        <f>ROUND(100*E196/D196,0)</f>
        <v>40</v>
      </c>
      <c r="G196" t="s">
        <v>14</v>
      </c>
      <c r="H196">
        <v>44</v>
      </c>
      <c r="I196">
        <f>ROUND(IF(H196&gt;0,E196/H196,0),2)</f>
        <v>66.180000000000007</v>
      </c>
      <c r="J196" t="s">
        <v>40</v>
      </c>
      <c r="K196" t="s">
        <v>41</v>
      </c>
      <c r="L196">
        <v>1319691600</v>
      </c>
      <c r="M196" s="8">
        <f>(((L196/60)/60)/24)+DATE(1970,1,1)</f>
        <v>40843.208333333336</v>
      </c>
      <c r="N196">
        <v>1320904800</v>
      </c>
      <c r="O196" s="8">
        <f>(((N196/60)/60)/24)+DATE(1970,1,1)</f>
        <v>40857.25</v>
      </c>
      <c r="P196" t="b">
        <v>0</v>
      </c>
      <c r="Q196" t="b">
        <v>0</v>
      </c>
      <c r="R196" t="s">
        <v>33</v>
      </c>
      <c r="S196" t="str">
        <f>LEFT(R196,FIND("/",R196)-1)</f>
        <v>theater</v>
      </c>
      <c r="T196" t="str">
        <f>RIGHT(R196,LEN(R196)-LEN(S196)-1)</f>
        <v>plays</v>
      </c>
    </row>
    <row r="197" spans="1:20" ht="31" x14ac:dyDescent="0.35">
      <c r="A197">
        <v>382</v>
      </c>
      <c r="B197" s="4" t="s">
        <v>816</v>
      </c>
      <c r="C197" s="3" t="s">
        <v>817</v>
      </c>
      <c r="D197">
        <v>9100</v>
      </c>
      <c r="E197">
        <v>5803</v>
      </c>
      <c r="F197">
        <f>ROUND(100*E197/D197,0)</f>
        <v>64</v>
      </c>
      <c r="G197" t="s">
        <v>14</v>
      </c>
      <c r="H197">
        <v>67</v>
      </c>
      <c r="I197">
        <f>ROUND(IF(H197&gt;0,E197/H197,0),2)</f>
        <v>86.61</v>
      </c>
      <c r="J197" t="s">
        <v>21</v>
      </c>
      <c r="K197" t="s">
        <v>22</v>
      </c>
      <c r="L197">
        <v>1508130000</v>
      </c>
      <c r="M197" s="8">
        <f>(((L197/60)/60)/24)+DATE(1970,1,1)</f>
        <v>43024.208333333328</v>
      </c>
      <c r="N197">
        <v>1509771600</v>
      </c>
      <c r="O197" s="8">
        <f>(((N197/60)/60)/24)+DATE(1970,1,1)</f>
        <v>43043.208333333328</v>
      </c>
      <c r="P197" t="b">
        <v>0</v>
      </c>
      <c r="Q197" t="b">
        <v>0</v>
      </c>
      <c r="R197" t="s">
        <v>122</v>
      </c>
      <c r="S197" t="str">
        <f>LEFT(R197,FIND("/",R197)-1)</f>
        <v>photography</v>
      </c>
      <c r="T197" t="str">
        <f>RIGHT(R197,LEN(R197)-LEN(S197)-1)</f>
        <v>photography books</v>
      </c>
    </row>
    <row r="198" spans="1:20" ht="31" x14ac:dyDescent="0.35">
      <c r="A198">
        <v>386</v>
      </c>
      <c r="B198" s="4" t="s">
        <v>824</v>
      </c>
      <c r="C198" s="3" t="s">
        <v>825</v>
      </c>
      <c r="D198">
        <v>135500</v>
      </c>
      <c r="E198">
        <v>103554</v>
      </c>
      <c r="F198">
        <f>ROUND(100*E198/D198,0)</f>
        <v>76</v>
      </c>
      <c r="G198" t="s">
        <v>14</v>
      </c>
      <c r="H198">
        <v>1068</v>
      </c>
      <c r="I198">
        <f>ROUND(IF(H198&gt;0,E198/H198,0),2)</f>
        <v>96.96</v>
      </c>
      <c r="J198" t="s">
        <v>21</v>
      </c>
      <c r="K198" t="s">
        <v>22</v>
      </c>
      <c r="L198">
        <v>1277528400</v>
      </c>
      <c r="M198" s="8">
        <f>(((L198/60)/60)/24)+DATE(1970,1,1)</f>
        <v>40355.208333333336</v>
      </c>
      <c r="N198">
        <v>1278565200</v>
      </c>
      <c r="O198" s="8">
        <f>(((N198/60)/60)/24)+DATE(1970,1,1)</f>
        <v>40367.208333333336</v>
      </c>
      <c r="P198" t="b">
        <v>0</v>
      </c>
      <c r="Q198" t="b">
        <v>0</v>
      </c>
      <c r="R198" t="s">
        <v>33</v>
      </c>
      <c r="S198" t="str">
        <f>LEFT(R198,FIND("/",R198)-1)</f>
        <v>theater</v>
      </c>
      <c r="T198" t="str">
        <f>RIGHT(R198,LEN(R198)-LEN(S198)-1)</f>
        <v>plays</v>
      </c>
    </row>
    <row r="199" spans="1:20" x14ac:dyDescent="0.35">
      <c r="A199">
        <v>387</v>
      </c>
      <c r="B199" s="4" t="s">
        <v>826</v>
      </c>
      <c r="C199" s="3" t="s">
        <v>827</v>
      </c>
      <c r="D199">
        <v>109000</v>
      </c>
      <c r="E199">
        <v>42795</v>
      </c>
      <c r="F199">
        <f>ROUND(100*E199/D199,0)</f>
        <v>39</v>
      </c>
      <c r="G199" t="s">
        <v>14</v>
      </c>
      <c r="H199">
        <v>424</v>
      </c>
      <c r="I199">
        <f>ROUND(IF(H199&gt;0,E199/H199,0),2)</f>
        <v>100.93</v>
      </c>
      <c r="J199" t="s">
        <v>21</v>
      </c>
      <c r="K199" t="s">
        <v>22</v>
      </c>
      <c r="L199">
        <v>1339477200</v>
      </c>
      <c r="M199" s="8">
        <f>(((L199/60)/60)/24)+DATE(1970,1,1)</f>
        <v>41072.208333333336</v>
      </c>
      <c r="N199">
        <v>1339909200</v>
      </c>
      <c r="O199" s="8">
        <f>(((N199/60)/60)/24)+DATE(1970,1,1)</f>
        <v>41077.208333333336</v>
      </c>
      <c r="P199" t="b">
        <v>0</v>
      </c>
      <c r="Q199" t="b">
        <v>0</v>
      </c>
      <c r="R199" t="s">
        <v>65</v>
      </c>
      <c r="S199" t="str">
        <f>LEFT(R199,FIND("/",R199)-1)</f>
        <v>technology</v>
      </c>
      <c r="T199" t="str">
        <f>RIGHT(R199,LEN(R199)-LEN(S199)-1)</f>
        <v>wearables</v>
      </c>
    </row>
    <row r="200" spans="1:20" x14ac:dyDescent="0.35">
      <c r="A200">
        <v>391</v>
      </c>
      <c r="B200" s="4" t="s">
        <v>834</v>
      </c>
      <c r="C200" s="3" t="s">
        <v>835</v>
      </c>
      <c r="D200">
        <v>60400</v>
      </c>
      <c r="E200">
        <v>4393</v>
      </c>
      <c r="F200">
        <f>ROUND(100*E200/D200,0)</f>
        <v>7</v>
      </c>
      <c r="G200" t="s">
        <v>14</v>
      </c>
      <c r="H200">
        <v>151</v>
      </c>
      <c r="I200">
        <f>ROUND(IF(H200&gt;0,E200/H200,0),2)</f>
        <v>29.09</v>
      </c>
      <c r="J200" t="s">
        <v>21</v>
      </c>
      <c r="K200" t="s">
        <v>22</v>
      </c>
      <c r="L200">
        <v>1389679200</v>
      </c>
      <c r="M200" s="8">
        <f>(((L200/60)/60)/24)+DATE(1970,1,1)</f>
        <v>41653.25</v>
      </c>
      <c r="N200">
        <v>1389852000</v>
      </c>
      <c r="O200" s="8">
        <f>(((N200/60)/60)/24)+DATE(1970,1,1)</f>
        <v>41655.25</v>
      </c>
      <c r="P200" t="b">
        <v>0</v>
      </c>
      <c r="Q200" t="b">
        <v>0</v>
      </c>
      <c r="R200" t="s">
        <v>68</v>
      </c>
      <c r="S200" t="str">
        <f>LEFT(R200,FIND("/",R200)-1)</f>
        <v>publishing</v>
      </c>
      <c r="T200" t="str">
        <f>RIGHT(R200,LEN(R200)-LEN(S200)-1)</f>
        <v>nonfiction</v>
      </c>
    </row>
    <row r="201" spans="1:20" ht="31" x14ac:dyDescent="0.35">
      <c r="A201">
        <v>392</v>
      </c>
      <c r="B201" s="4" t="s">
        <v>836</v>
      </c>
      <c r="C201" s="3" t="s">
        <v>837</v>
      </c>
      <c r="D201">
        <v>102900</v>
      </c>
      <c r="E201">
        <v>67546</v>
      </c>
      <c r="F201">
        <f>ROUND(100*E201/D201,0)</f>
        <v>66</v>
      </c>
      <c r="G201" t="s">
        <v>14</v>
      </c>
      <c r="H201">
        <v>1608</v>
      </c>
      <c r="I201">
        <f>ROUND(IF(H201&gt;0,E201/H201,0),2)</f>
        <v>42.01</v>
      </c>
      <c r="J201" t="s">
        <v>21</v>
      </c>
      <c r="K201" t="s">
        <v>22</v>
      </c>
      <c r="L201">
        <v>1294293600</v>
      </c>
      <c r="M201" s="8">
        <f>(((L201/60)/60)/24)+DATE(1970,1,1)</f>
        <v>40549.25</v>
      </c>
      <c r="N201">
        <v>1294466400</v>
      </c>
      <c r="O201" s="8">
        <f>(((N201/60)/60)/24)+DATE(1970,1,1)</f>
        <v>40551.25</v>
      </c>
      <c r="P201" t="b">
        <v>0</v>
      </c>
      <c r="Q201" t="b">
        <v>0</v>
      </c>
      <c r="R201" t="s">
        <v>65</v>
      </c>
      <c r="S201" t="str">
        <f>LEFT(R201,FIND("/",R201)-1)</f>
        <v>technology</v>
      </c>
      <c r="T201" t="str">
        <f>RIGHT(R201,LEN(R201)-LEN(S201)-1)</f>
        <v>wearables</v>
      </c>
    </row>
    <row r="202" spans="1:20" x14ac:dyDescent="0.35">
      <c r="A202">
        <v>399</v>
      </c>
      <c r="B202" s="4" t="s">
        <v>849</v>
      </c>
      <c r="C202" s="3" t="s">
        <v>850</v>
      </c>
      <c r="D202">
        <v>97300</v>
      </c>
      <c r="E202">
        <v>62127</v>
      </c>
      <c r="F202">
        <f>ROUND(100*E202/D202,0)</f>
        <v>64</v>
      </c>
      <c r="G202" t="s">
        <v>14</v>
      </c>
      <c r="H202">
        <v>941</v>
      </c>
      <c r="I202">
        <f>ROUND(IF(H202&gt;0,E202/H202,0),2)</f>
        <v>66.02</v>
      </c>
      <c r="J202" t="s">
        <v>21</v>
      </c>
      <c r="K202" t="s">
        <v>22</v>
      </c>
      <c r="L202">
        <v>1296626400</v>
      </c>
      <c r="M202" s="8">
        <f>(((L202/60)/60)/24)+DATE(1970,1,1)</f>
        <v>40576.25</v>
      </c>
      <c r="N202">
        <v>1297231200</v>
      </c>
      <c r="O202" s="8">
        <f>(((N202/60)/60)/24)+DATE(1970,1,1)</f>
        <v>40583.25</v>
      </c>
      <c r="P202" t="b">
        <v>0</v>
      </c>
      <c r="Q202" t="b">
        <v>0</v>
      </c>
      <c r="R202" t="s">
        <v>60</v>
      </c>
      <c r="S202" t="str">
        <f>LEFT(R202,FIND("/",R202)-1)</f>
        <v>music</v>
      </c>
      <c r="T202" t="str">
        <f>RIGHT(R202,LEN(R202)-LEN(S202)-1)</f>
        <v>indie rock</v>
      </c>
    </row>
    <row r="203" spans="1:20" ht="31" x14ac:dyDescent="0.35">
      <c r="A203">
        <v>400</v>
      </c>
      <c r="B203" s="4" t="s">
        <v>851</v>
      </c>
      <c r="C203" s="3" t="s">
        <v>852</v>
      </c>
      <c r="D203">
        <v>100</v>
      </c>
      <c r="E203">
        <v>2</v>
      </c>
      <c r="F203">
        <f>ROUND(100*E203/D203,0)</f>
        <v>2</v>
      </c>
      <c r="G203" t="s">
        <v>14</v>
      </c>
      <c r="H203">
        <v>1</v>
      </c>
      <c r="I203">
        <f>ROUND(IF(H203&gt;0,E203/H203,0),2)</f>
        <v>2</v>
      </c>
      <c r="J203" t="s">
        <v>21</v>
      </c>
      <c r="K203" t="s">
        <v>22</v>
      </c>
      <c r="L203">
        <v>1376629200</v>
      </c>
      <c r="M203" s="8">
        <f>(((L203/60)/60)/24)+DATE(1970,1,1)</f>
        <v>41502.208333333336</v>
      </c>
      <c r="N203">
        <v>1378530000</v>
      </c>
      <c r="O203" s="8">
        <f>(((N203/60)/60)/24)+DATE(1970,1,1)</f>
        <v>41524.208333333336</v>
      </c>
      <c r="P203" t="b">
        <v>0</v>
      </c>
      <c r="Q203" t="b">
        <v>1</v>
      </c>
      <c r="R203" t="s">
        <v>122</v>
      </c>
      <c r="S203" t="str">
        <f>LEFT(R203,FIND("/",R203)-1)</f>
        <v>photography</v>
      </c>
      <c r="T203" t="str">
        <f>RIGHT(R203,LEN(R203)-LEN(S203)-1)</f>
        <v>photography books</v>
      </c>
    </row>
    <row r="204" spans="1:20" x14ac:dyDescent="0.35">
      <c r="A204">
        <v>402</v>
      </c>
      <c r="B204" s="4" t="s">
        <v>855</v>
      </c>
      <c r="C204" s="3" t="s">
        <v>856</v>
      </c>
      <c r="D204">
        <v>7300</v>
      </c>
      <c r="E204">
        <v>2946</v>
      </c>
      <c r="F204">
        <f>ROUND(100*E204/D204,0)</f>
        <v>40</v>
      </c>
      <c r="G204" t="s">
        <v>14</v>
      </c>
      <c r="H204">
        <v>40</v>
      </c>
      <c r="I204">
        <f>ROUND(IF(H204&gt;0,E204/H204,0),2)</f>
        <v>73.650000000000006</v>
      </c>
      <c r="J204" t="s">
        <v>21</v>
      </c>
      <c r="K204" t="s">
        <v>22</v>
      </c>
      <c r="L204">
        <v>1325829600</v>
      </c>
      <c r="M204" s="8">
        <f>(((L204/60)/60)/24)+DATE(1970,1,1)</f>
        <v>40914.25</v>
      </c>
      <c r="N204">
        <v>1329890400</v>
      </c>
      <c r="O204" s="8">
        <f>(((N204/60)/60)/24)+DATE(1970,1,1)</f>
        <v>40961.25</v>
      </c>
      <c r="P204" t="b">
        <v>0</v>
      </c>
      <c r="Q204" t="b">
        <v>1</v>
      </c>
      <c r="R204" t="s">
        <v>100</v>
      </c>
      <c r="S204" t="str">
        <f>LEFT(R204,FIND("/",R204)-1)</f>
        <v>film &amp; video</v>
      </c>
      <c r="T204" t="str">
        <f>RIGHT(R204,LEN(R204)-LEN(S204)-1)</f>
        <v>shorts</v>
      </c>
    </row>
    <row r="205" spans="1:20" x14ac:dyDescent="0.35">
      <c r="A205">
        <v>403</v>
      </c>
      <c r="B205" s="4" t="s">
        <v>857</v>
      </c>
      <c r="C205" s="3" t="s">
        <v>858</v>
      </c>
      <c r="D205">
        <v>195800</v>
      </c>
      <c r="E205">
        <v>168820</v>
      </c>
      <c r="F205">
        <f>ROUND(100*E205/D205,0)</f>
        <v>86</v>
      </c>
      <c r="G205" t="s">
        <v>14</v>
      </c>
      <c r="H205">
        <v>3015</v>
      </c>
      <c r="I205">
        <f>ROUND(IF(H205&gt;0,E205/H205,0),2)</f>
        <v>55.99</v>
      </c>
      <c r="J205" t="s">
        <v>15</v>
      </c>
      <c r="K205" t="s">
        <v>16</v>
      </c>
      <c r="L205">
        <v>1273640400</v>
      </c>
      <c r="M205" s="8">
        <f>(((L205/60)/60)/24)+DATE(1970,1,1)</f>
        <v>40310.208333333336</v>
      </c>
      <c r="N205">
        <v>1276750800</v>
      </c>
      <c r="O205" s="8">
        <f>(((N205/60)/60)/24)+DATE(1970,1,1)</f>
        <v>40346.208333333336</v>
      </c>
      <c r="P205" t="b">
        <v>0</v>
      </c>
      <c r="Q205" t="b">
        <v>1</v>
      </c>
      <c r="R205" t="s">
        <v>33</v>
      </c>
      <c r="S205" t="str">
        <f>LEFT(R205,FIND("/",R205)-1)</f>
        <v>theater</v>
      </c>
      <c r="T205" t="str">
        <f>RIGHT(R205,LEN(R205)-LEN(S205)-1)</f>
        <v>plays</v>
      </c>
    </row>
    <row r="206" spans="1:20" x14ac:dyDescent="0.35">
      <c r="A206">
        <v>405</v>
      </c>
      <c r="B206" s="4" t="s">
        <v>861</v>
      </c>
      <c r="C206" s="3" t="s">
        <v>862</v>
      </c>
      <c r="D206">
        <v>29600</v>
      </c>
      <c r="E206">
        <v>26527</v>
      </c>
      <c r="F206">
        <f>ROUND(100*E206/D206,0)</f>
        <v>90</v>
      </c>
      <c r="G206" t="s">
        <v>14</v>
      </c>
      <c r="H206">
        <v>435</v>
      </c>
      <c r="I206">
        <f>ROUND(IF(H206&gt;0,E206/H206,0),2)</f>
        <v>60.98</v>
      </c>
      <c r="J206" t="s">
        <v>21</v>
      </c>
      <c r="K206" t="s">
        <v>22</v>
      </c>
      <c r="L206">
        <v>1528088400</v>
      </c>
      <c r="M206" s="8">
        <f>(((L206/60)/60)/24)+DATE(1970,1,1)</f>
        <v>43255.208333333328</v>
      </c>
      <c r="N206">
        <v>1532408400</v>
      </c>
      <c r="O206" s="8">
        <f>(((N206/60)/60)/24)+DATE(1970,1,1)</f>
        <v>43305.208333333328</v>
      </c>
      <c r="P206" t="b">
        <v>0</v>
      </c>
      <c r="Q206" t="b">
        <v>0</v>
      </c>
      <c r="R206" t="s">
        <v>33</v>
      </c>
      <c r="S206" t="str">
        <f>LEFT(R206,FIND("/",R206)-1)</f>
        <v>theater</v>
      </c>
      <c r="T206" t="str">
        <f>RIGHT(R206,LEN(R206)-LEN(S206)-1)</f>
        <v>plays</v>
      </c>
    </row>
    <row r="207" spans="1:20" x14ac:dyDescent="0.35">
      <c r="A207">
        <v>409</v>
      </c>
      <c r="B207" s="4" t="s">
        <v>243</v>
      </c>
      <c r="C207" s="3" t="s">
        <v>869</v>
      </c>
      <c r="D207">
        <v>135600</v>
      </c>
      <c r="E207">
        <v>62804</v>
      </c>
      <c r="F207">
        <f>ROUND(100*E207/D207,0)</f>
        <v>46</v>
      </c>
      <c r="G207" t="s">
        <v>14</v>
      </c>
      <c r="H207">
        <v>714</v>
      </c>
      <c r="I207">
        <f>ROUND(IF(H207&gt;0,E207/H207,0),2)</f>
        <v>87.96</v>
      </c>
      <c r="J207" t="s">
        <v>21</v>
      </c>
      <c r="K207" t="s">
        <v>22</v>
      </c>
      <c r="L207">
        <v>1492491600</v>
      </c>
      <c r="M207" s="8">
        <f>(((L207/60)/60)/24)+DATE(1970,1,1)</f>
        <v>42843.208333333328</v>
      </c>
      <c r="N207">
        <v>1492837200</v>
      </c>
      <c r="O207" s="8">
        <f>(((N207/60)/60)/24)+DATE(1970,1,1)</f>
        <v>42847.208333333328</v>
      </c>
      <c r="P207" t="b">
        <v>0</v>
      </c>
      <c r="Q207" t="b">
        <v>0</v>
      </c>
      <c r="R207" t="s">
        <v>23</v>
      </c>
      <c r="S207" t="str">
        <f>LEFT(R207,FIND("/",R207)-1)</f>
        <v>music</v>
      </c>
      <c r="T207" t="str">
        <f>RIGHT(R207,LEN(R207)-LEN(S207)-1)</f>
        <v>rock</v>
      </c>
    </row>
    <row r="208" spans="1:20" x14ac:dyDescent="0.35">
      <c r="A208">
        <v>414</v>
      </c>
      <c r="B208" s="4" t="s">
        <v>878</v>
      </c>
      <c r="C208" s="3" t="s">
        <v>879</v>
      </c>
      <c r="D208">
        <v>188200</v>
      </c>
      <c r="E208">
        <v>159405</v>
      </c>
      <c r="F208">
        <f>ROUND(100*E208/D208,0)</f>
        <v>85</v>
      </c>
      <c r="G208" t="s">
        <v>14</v>
      </c>
      <c r="H208">
        <v>5497</v>
      </c>
      <c r="I208">
        <f>ROUND(IF(H208&gt;0,E208/H208,0),2)</f>
        <v>29</v>
      </c>
      <c r="J208" t="s">
        <v>21</v>
      </c>
      <c r="K208" t="s">
        <v>22</v>
      </c>
      <c r="L208">
        <v>1271739600</v>
      </c>
      <c r="M208" s="8">
        <f>(((L208/60)/60)/24)+DATE(1970,1,1)</f>
        <v>40288.208333333336</v>
      </c>
      <c r="N208">
        <v>1272430800</v>
      </c>
      <c r="O208" s="8">
        <f>(((N208/60)/60)/24)+DATE(1970,1,1)</f>
        <v>40296.208333333336</v>
      </c>
      <c r="P208" t="b">
        <v>0</v>
      </c>
      <c r="Q208" t="b">
        <v>1</v>
      </c>
      <c r="R208" t="s">
        <v>17</v>
      </c>
      <c r="S208" t="str">
        <f>LEFT(R208,FIND("/",R208)-1)</f>
        <v>food</v>
      </c>
      <c r="T208" t="str">
        <f>RIGHT(R208,LEN(R208)-LEN(S208)-1)</f>
        <v>food trucks</v>
      </c>
    </row>
    <row r="209" spans="1:20" x14ac:dyDescent="0.35">
      <c r="A209">
        <v>415</v>
      </c>
      <c r="B209" s="4" t="s">
        <v>880</v>
      </c>
      <c r="C209" s="3" t="s">
        <v>881</v>
      </c>
      <c r="D209">
        <v>113500</v>
      </c>
      <c r="E209">
        <v>12552</v>
      </c>
      <c r="F209">
        <f>ROUND(100*E209/D209,0)</f>
        <v>11</v>
      </c>
      <c r="G209" t="s">
        <v>14</v>
      </c>
      <c r="H209">
        <v>418</v>
      </c>
      <c r="I209">
        <f>ROUND(IF(H209&gt;0,E209/H209,0),2)</f>
        <v>30.03</v>
      </c>
      <c r="J209" t="s">
        <v>21</v>
      </c>
      <c r="K209" t="s">
        <v>22</v>
      </c>
      <c r="L209">
        <v>1326434400</v>
      </c>
      <c r="M209" s="8">
        <f>(((L209/60)/60)/24)+DATE(1970,1,1)</f>
        <v>40921.25</v>
      </c>
      <c r="N209">
        <v>1327903200</v>
      </c>
      <c r="O209" s="8">
        <f>(((N209/60)/60)/24)+DATE(1970,1,1)</f>
        <v>40938.25</v>
      </c>
      <c r="P209" t="b">
        <v>0</v>
      </c>
      <c r="Q209" t="b">
        <v>0</v>
      </c>
      <c r="R209" t="s">
        <v>33</v>
      </c>
      <c r="S209" t="str">
        <f>LEFT(R209,FIND("/",R209)-1)</f>
        <v>theater</v>
      </c>
      <c r="T209" t="str">
        <f>RIGHT(R209,LEN(R209)-LEN(S209)-1)</f>
        <v>plays</v>
      </c>
    </row>
    <row r="210" spans="1:20" ht="31" x14ac:dyDescent="0.35">
      <c r="A210">
        <v>416</v>
      </c>
      <c r="B210" s="4" t="s">
        <v>882</v>
      </c>
      <c r="C210" s="3" t="s">
        <v>883</v>
      </c>
      <c r="D210">
        <v>134600</v>
      </c>
      <c r="E210">
        <v>59007</v>
      </c>
      <c r="F210">
        <f>ROUND(100*E210/D210,0)</f>
        <v>44</v>
      </c>
      <c r="G210" t="s">
        <v>14</v>
      </c>
      <c r="H210">
        <v>1439</v>
      </c>
      <c r="I210">
        <f>ROUND(IF(H210&gt;0,E210/H210,0),2)</f>
        <v>41.01</v>
      </c>
      <c r="J210" t="s">
        <v>21</v>
      </c>
      <c r="K210" t="s">
        <v>22</v>
      </c>
      <c r="L210">
        <v>1295244000</v>
      </c>
      <c r="M210" s="8">
        <f>(((L210/60)/60)/24)+DATE(1970,1,1)</f>
        <v>40560.25</v>
      </c>
      <c r="N210">
        <v>1296021600</v>
      </c>
      <c r="O210" s="8">
        <f>(((N210/60)/60)/24)+DATE(1970,1,1)</f>
        <v>40569.25</v>
      </c>
      <c r="P210" t="b">
        <v>0</v>
      </c>
      <c r="Q210" t="b">
        <v>1</v>
      </c>
      <c r="R210" t="s">
        <v>42</v>
      </c>
      <c r="S210" t="str">
        <f>LEFT(R210,FIND("/",R210)-1)</f>
        <v>film &amp; video</v>
      </c>
      <c r="T210" t="str">
        <f>RIGHT(R210,LEN(R210)-LEN(S210)-1)</f>
        <v>documentary</v>
      </c>
    </row>
    <row r="211" spans="1:20" x14ac:dyDescent="0.35">
      <c r="A211">
        <v>417</v>
      </c>
      <c r="B211" s="4" t="s">
        <v>884</v>
      </c>
      <c r="C211" s="3" t="s">
        <v>885</v>
      </c>
      <c r="D211">
        <v>1700</v>
      </c>
      <c r="E211">
        <v>943</v>
      </c>
      <c r="F211">
        <f>ROUND(100*E211/D211,0)</f>
        <v>55</v>
      </c>
      <c r="G211" t="s">
        <v>14</v>
      </c>
      <c r="H211">
        <v>15</v>
      </c>
      <c r="I211">
        <f>ROUND(IF(H211&gt;0,E211/H211,0),2)</f>
        <v>62.87</v>
      </c>
      <c r="J211" t="s">
        <v>21</v>
      </c>
      <c r="K211" t="s">
        <v>22</v>
      </c>
      <c r="L211">
        <v>1541221200</v>
      </c>
      <c r="M211" s="8">
        <f>(((L211/60)/60)/24)+DATE(1970,1,1)</f>
        <v>43407.208333333328</v>
      </c>
      <c r="N211">
        <v>1543298400</v>
      </c>
      <c r="O211" s="8">
        <f>(((N211/60)/60)/24)+DATE(1970,1,1)</f>
        <v>43431.25</v>
      </c>
      <c r="P211" t="b">
        <v>0</v>
      </c>
      <c r="Q211" t="b">
        <v>0</v>
      </c>
      <c r="R211" t="s">
        <v>33</v>
      </c>
      <c r="S211" t="str">
        <f>LEFT(R211,FIND("/",R211)-1)</f>
        <v>theater</v>
      </c>
      <c r="T211" t="str">
        <f>RIGHT(R211,LEN(R211)-LEN(S211)-1)</f>
        <v>plays</v>
      </c>
    </row>
    <row r="212" spans="1:20" x14ac:dyDescent="0.35">
      <c r="A212">
        <v>418</v>
      </c>
      <c r="B212" s="4" t="s">
        <v>105</v>
      </c>
      <c r="C212" s="3" t="s">
        <v>886</v>
      </c>
      <c r="D212">
        <v>163700</v>
      </c>
      <c r="E212">
        <v>93963</v>
      </c>
      <c r="F212">
        <f>ROUND(100*E212/D212,0)</f>
        <v>57</v>
      </c>
      <c r="G212" t="s">
        <v>14</v>
      </c>
      <c r="H212">
        <v>1999</v>
      </c>
      <c r="I212">
        <f>ROUND(IF(H212&gt;0,E212/H212,0),2)</f>
        <v>47.01</v>
      </c>
      <c r="J212" t="s">
        <v>15</v>
      </c>
      <c r="K212" t="s">
        <v>16</v>
      </c>
      <c r="L212">
        <v>1336280400</v>
      </c>
      <c r="M212" s="8">
        <f>(((L212/60)/60)/24)+DATE(1970,1,1)</f>
        <v>41035.208333333336</v>
      </c>
      <c r="N212">
        <v>1336366800</v>
      </c>
      <c r="O212" s="8">
        <f>(((N212/60)/60)/24)+DATE(1970,1,1)</f>
        <v>41036.208333333336</v>
      </c>
      <c r="P212" t="b">
        <v>0</v>
      </c>
      <c r="Q212" t="b">
        <v>0</v>
      </c>
      <c r="R212" t="s">
        <v>42</v>
      </c>
      <c r="S212" t="str">
        <f>LEFT(R212,FIND("/",R212)-1)</f>
        <v>film &amp; video</v>
      </c>
      <c r="T212" t="str">
        <f>RIGHT(R212,LEN(R212)-LEN(S212)-1)</f>
        <v>documentary</v>
      </c>
    </row>
    <row r="213" spans="1:20" x14ac:dyDescent="0.35">
      <c r="A213">
        <v>421</v>
      </c>
      <c r="B213" s="4" t="s">
        <v>891</v>
      </c>
      <c r="C213" s="3" t="s">
        <v>892</v>
      </c>
      <c r="D213">
        <v>9400</v>
      </c>
      <c r="E213">
        <v>6015</v>
      </c>
      <c r="F213">
        <f>ROUND(100*E213/D213,0)</f>
        <v>64</v>
      </c>
      <c r="G213" t="s">
        <v>14</v>
      </c>
      <c r="H213">
        <v>118</v>
      </c>
      <c r="I213">
        <f>ROUND(IF(H213&gt;0,E213/H213,0),2)</f>
        <v>50.97</v>
      </c>
      <c r="J213" t="s">
        <v>21</v>
      </c>
      <c r="K213" t="s">
        <v>22</v>
      </c>
      <c r="L213">
        <v>1498712400</v>
      </c>
      <c r="M213" s="8">
        <f>(((L213/60)/60)/24)+DATE(1970,1,1)</f>
        <v>42915.208333333328</v>
      </c>
      <c r="N213">
        <v>1501304400</v>
      </c>
      <c r="O213" s="8">
        <f>(((N213/60)/60)/24)+DATE(1970,1,1)</f>
        <v>42945.208333333328</v>
      </c>
      <c r="P213" t="b">
        <v>0</v>
      </c>
      <c r="Q213" t="b">
        <v>1</v>
      </c>
      <c r="R213" t="s">
        <v>65</v>
      </c>
      <c r="S213" t="str">
        <f>LEFT(R213,FIND("/",R213)-1)</f>
        <v>technology</v>
      </c>
      <c r="T213" t="str">
        <f>RIGHT(R213,LEN(R213)-LEN(S213)-1)</f>
        <v>wearables</v>
      </c>
    </row>
    <row r="214" spans="1:20" x14ac:dyDescent="0.35">
      <c r="A214">
        <v>423</v>
      </c>
      <c r="B214" s="4" t="s">
        <v>895</v>
      </c>
      <c r="C214" s="3" t="s">
        <v>896</v>
      </c>
      <c r="D214">
        <v>147800</v>
      </c>
      <c r="E214">
        <v>15723</v>
      </c>
      <c r="F214">
        <f>ROUND(100*E214/D214,0)</f>
        <v>11</v>
      </c>
      <c r="G214" t="s">
        <v>14</v>
      </c>
      <c r="H214">
        <v>162</v>
      </c>
      <c r="I214">
        <f>ROUND(IF(H214&gt;0,E214/H214,0),2)</f>
        <v>97.06</v>
      </c>
      <c r="J214" t="s">
        <v>21</v>
      </c>
      <c r="K214" t="s">
        <v>22</v>
      </c>
      <c r="L214">
        <v>1316667600</v>
      </c>
      <c r="M214" s="8">
        <f>(((L214/60)/60)/24)+DATE(1970,1,1)</f>
        <v>40808.208333333336</v>
      </c>
      <c r="N214">
        <v>1316840400</v>
      </c>
      <c r="O214" s="8">
        <f>(((N214/60)/60)/24)+DATE(1970,1,1)</f>
        <v>40810.208333333336</v>
      </c>
      <c r="P214" t="b">
        <v>0</v>
      </c>
      <c r="Q214" t="b">
        <v>1</v>
      </c>
      <c r="R214" t="s">
        <v>17</v>
      </c>
      <c r="S214" t="str">
        <f>LEFT(R214,FIND("/",R214)-1)</f>
        <v>food</v>
      </c>
      <c r="T214" t="str">
        <f>RIGHT(R214,LEN(R214)-LEN(S214)-1)</f>
        <v>food trucks</v>
      </c>
    </row>
    <row r="215" spans="1:20" x14ac:dyDescent="0.35">
      <c r="A215">
        <v>424</v>
      </c>
      <c r="B215" s="4" t="s">
        <v>897</v>
      </c>
      <c r="C215" s="3" t="s">
        <v>898</v>
      </c>
      <c r="D215">
        <v>5100</v>
      </c>
      <c r="E215">
        <v>2064</v>
      </c>
      <c r="F215">
        <f>ROUND(100*E215/D215,0)</f>
        <v>40</v>
      </c>
      <c r="G215" t="s">
        <v>14</v>
      </c>
      <c r="H215">
        <v>83</v>
      </c>
      <c r="I215">
        <f>ROUND(IF(H215&gt;0,E215/H215,0),2)</f>
        <v>24.87</v>
      </c>
      <c r="J215" t="s">
        <v>21</v>
      </c>
      <c r="K215" t="s">
        <v>22</v>
      </c>
      <c r="L215">
        <v>1524027600</v>
      </c>
      <c r="M215" s="8">
        <f>(((L215/60)/60)/24)+DATE(1970,1,1)</f>
        <v>43208.208333333328</v>
      </c>
      <c r="N215">
        <v>1524546000</v>
      </c>
      <c r="O215" s="8">
        <f>(((N215/60)/60)/24)+DATE(1970,1,1)</f>
        <v>43214.208333333328</v>
      </c>
      <c r="P215" t="b">
        <v>0</v>
      </c>
      <c r="Q215" t="b">
        <v>0</v>
      </c>
      <c r="R215" t="s">
        <v>60</v>
      </c>
      <c r="S215" t="str">
        <f>LEFT(R215,FIND("/",R215)-1)</f>
        <v>music</v>
      </c>
      <c r="T215" t="str">
        <f>RIGHT(R215,LEN(R215)-LEN(S215)-1)</f>
        <v>indie rock</v>
      </c>
    </row>
    <row r="216" spans="1:20" x14ac:dyDescent="0.35">
      <c r="A216">
        <v>428</v>
      </c>
      <c r="B216" s="4" t="s">
        <v>905</v>
      </c>
      <c r="C216" s="3" t="s">
        <v>906</v>
      </c>
      <c r="D216">
        <v>101400</v>
      </c>
      <c r="E216">
        <v>47037</v>
      </c>
      <c r="F216">
        <f>ROUND(100*E216/D216,0)</f>
        <v>46</v>
      </c>
      <c r="G216" t="s">
        <v>14</v>
      </c>
      <c r="H216">
        <v>747</v>
      </c>
      <c r="I216">
        <f>ROUND(IF(H216&gt;0,E216/H216,0),2)</f>
        <v>62.97</v>
      </c>
      <c r="J216" t="s">
        <v>21</v>
      </c>
      <c r="K216" t="s">
        <v>22</v>
      </c>
      <c r="L216">
        <v>1297404000</v>
      </c>
      <c r="M216" s="8">
        <f>(((L216/60)/60)/24)+DATE(1970,1,1)</f>
        <v>40585.25</v>
      </c>
      <c r="N216">
        <v>1298008800</v>
      </c>
      <c r="O216" s="8">
        <f>(((N216/60)/60)/24)+DATE(1970,1,1)</f>
        <v>40592.25</v>
      </c>
      <c r="P216" t="b">
        <v>0</v>
      </c>
      <c r="Q216" t="b">
        <v>0</v>
      </c>
      <c r="R216" t="s">
        <v>71</v>
      </c>
      <c r="S216" t="str">
        <f>LEFT(R216,FIND("/",R216)-1)</f>
        <v>film &amp; video</v>
      </c>
      <c r="T216" t="str">
        <f>RIGHT(R216,LEN(R216)-LEN(S216)-1)</f>
        <v>animation</v>
      </c>
    </row>
    <row r="217" spans="1:20" x14ac:dyDescent="0.35">
      <c r="A217">
        <v>430</v>
      </c>
      <c r="B217" s="4" t="s">
        <v>909</v>
      </c>
      <c r="C217" s="3" t="s">
        <v>910</v>
      </c>
      <c r="D217">
        <v>8100</v>
      </c>
      <c r="E217">
        <v>5487</v>
      </c>
      <c r="F217">
        <f>ROUND(100*E217/D217,0)</f>
        <v>68</v>
      </c>
      <c r="G217" t="s">
        <v>14</v>
      </c>
      <c r="H217">
        <v>84</v>
      </c>
      <c r="I217">
        <f>ROUND(IF(H217&gt;0,E217/H217,0),2)</f>
        <v>65.319999999999993</v>
      </c>
      <c r="J217" t="s">
        <v>21</v>
      </c>
      <c r="K217" t="s">
        <v>22</v>
      </c>
      <c r="L217">
        <v>1569733200</v>
      </c>
      <c r="M217" s="8">
        <f>(((L217/60)/60)/24)+DATE(1970,1,1)</f>
        <v>43737.208333333328</v>
      </c>
      <c r="N217">
        <v>1572670800</v>
      </c>
      <c r="O217" s="8">
        <f>(((N217/60)/60)/24)+DATE(1970,1,1)</f>
        <v>43771.208333333328</v>
      </c>
      <c r="P217" t="b">
        <v>0</v>
      </c>
      <c r="Q217" t="b">
        <v>0</v>
      </c>
      <c r="R217" t="s">
        <v>33</v>
      </c>
      <c r="S217" t="str">
        <f>LEFT(R217,FIND("/",R217)-1)</f>
        <v>theater</v>
      </c>
      <c r="T217" t="str">
        <f>RIGHT(R217,LEN(R217)-LEN(S217)-1)</f>
        <v>plays</v>
      </c>
    </row>
    <row r="218" spans="1:20" x14ac:dyDescent="0.35">
      <c r="A218">
        <v>432</v>
      </c>
      <c r="B218" s="4" t="s">
        <v>913</v>
      </c>
      <c r="C218" s="3" t="s">
        <v>914</v>
      </c>
      <c r="D218">
        <v>7700</v>
      </c>
      <c r="E218">
        <v>6369</v>
      </c>
      <c r="F218">
        <f>ROUND(100*E218/D218,0)</f>
        <v>83</v>
      </c>
      <c r="G218" t="s">
        <v>14</v>
      </c>
      <c r="H218">
        <v>91</v>
      </c>
      <c r="I218">
        <f>ROUND(IF(H218&gt;0,E218/H218,0),2)</f>
        <v>69.989999999999995</v>
      </c>
      <c r="J218" t="s">
        <v>21</v>
      </c>
      <c r="K218" t="s">
        <v>22</v>
      </c>
      <c r="L218">
        <v>1399006800</v>
      </c>
      <c r="M218" s="8">
        <f>(((L218/60)/60)/24)+DATE(1970,1,1)</f>
        <v>41761.208333333336</v>
      </c>
      <c r="N218">
        <v>1400734800</v>
      </c>
      <c r="O218" s="8">
        <f>(((N218/60)/60)/24)+DATE(1970,1,1)</f>
        <v>41781.208333333336</v>
      </c>
      <c r="P218" t="b">
        <v>0</v>
      </c>
      <c r="Q218" t="b">
        <v>0</v>
      </c>
      <c r="R218" t="s">
        <v>33</v>
      </c>
      <c r="S218" t="str">
        <f>LEFT(R218,FIND("/",R218)-1)</f>
        <v>theater</v>
      </c>
      <c r="T218" t="str">
        <f>RIGHT(R218,LEN(R218)-LEN(S218)-1)</f>
        <v>plays</v>
      </c>
    </row>
    <row r="219" spans="1:20" x14ac:dyDescent="0.35">
      <c r="A219">
        <v>433</v>
      </c>
      <c r="B219" s="4" t="s">
        <v>915</v>
      </c>
      <c r="C219" s="3" t="s">
        <v>916</v>
      </c>
      <c r="D219">
        <v>121400</v>
      </c>
      <c r="E219">
        <v>65755</v>
      </c>
      <c r="F219">
        <f>ROUND(100*E219/D219,0)</f>
        <v>54</v>
      </c>
      <c r="G219" t="s">
        <v>14</v>
      </c>
      <c r="H219">
        <v>792</v>
      </c>
      <c r="I219">
        <f>ROUND(IF(H219&gt;0,E219/H219,0),2)</f>
        <v>83.02</v>
      </c>
      <c r="J219" t="s">
        <v>21</v>
      </c>
      <c r="K219" t="s">
        <v>22</v>
      </c>
      <c r="L219">
        <v>1385359200</v>
      </c>
      <c r="M219" s="8">
        <f>(((L219/60)/60)/24)+DATE(1970,1,1)</f>
        <v>41603.25</v>
      </c>
      <c r="N219">
        <v>1386741600</v>
      </c>
      <c r="O219" s="8">
        <f>(((N219/60)/60)/24)+DATE(1970,1,1)</f>
        <v>41619.25</v>
      </c>
      <c r="P219" t="b">
        <v>0</v>
      </c>
      <c r="Q219" t="b">
        <v>1</v>
      </c>
      <c r="R219" t="s">
        <v>42</v>
      </c>
      <c r="S219" t="str">
        <f>LEFT(R219,FIND("/",R219)-1)</f>
        <v>film &amp; video</v>
      </c>
      <c r="T219" t="str">
        <f>RIGHT(R219,LEN(R219)-LEN(S219)-1)</f>
        <v>documentary</v>
      </c>
    </row>
    <row r="220" spans="1:20" x14ac:dyDescent="0.35">
      <c r="A220">
        <v>441</v>
      </c>
      <c r="B220" s="4" t="s">
        <v>931</v>
      </c>
      <c r="C220" s="3" t="s">
        <v>932</v>
      </c>
      <c r="D220">
        <v>7000</v>
      </c>
      <c r="E220">
        <v>1744</v>
      </c>
      <c r="F220">
        <f>ROUND(100*E220/D220,0)</f>
        <v>25</v>
      </c>
      <c r="G220" t="s">
        <v>14</v>
      </c>
      <c r="H220">
        <v>32</v>
      </c>
      <c r="I220">
        <f>ROUND(IF(H220&gt;0,E220/H220,0),2)</f>
        <v>54.5</v>
      </c>
      <c r="J220" t="s">
        <v>21</v>
      </c>
      <c r="K220" t="s">
        <v>22</v>
      </c>
      <c r="L220">
        <v>1335416400</v>
      </c>
      <c r="M220" s="8">
        <f>(((L220/60)/60)/24)+DATE(1970,1,1)</f>
        <v>41025.208333333336</v>
      </c>
      <c r="N220">
        <v>1337835600</v>
      </c>
      <c r="O220" s="8">
        <f>(((N220/60)/60)/24)+DATE(1970,1,1)</f>
        <v>41053.208333333336</v>
      </c>
      <c r="P220" t="b">
        <v>0</v>
      </c>
      <c r="Q220" t="b">
        <v>0</v>
      </c>
      <c r="R220" t="s">
        <v>65</v>
      </c>
      <c r="S220" t="str">
        <f>LEFT(R220,FIND("/",R220)-1)</f>
        <v>technology</v>
      </c>
      <c r="T220" t="str">
        <f>RIGHT(R220,LEN(R220)-LEN(S220)-1)</f>
        <v>wearables</v>
      </c>
    </row>
    <row r="221" spans="1:20" x14ac:dyDescent="0.35">
      <c r="A221">
        <v>446</v>
      </c>
      <c r="B221" s="4" t="s">
        <v>940</v>
      </c>
      <c r="C221" s="3" t="s">
        <v>941</v>
      </c>
      <c r="D221">
        <v>6800</v>
      </c>
      <c r="E221">
        <v>5579</v>
      </c>
      <c r="F221">
        <f>ROUND(100*E221/D221,0)</f>
        <v>82</v>
      </c>
      <c r="G221" t="s">
        <v>14</v>
      </c>
      <c r="H221">
        <v>186</v>
      </c>
      <c r="I221">
        <f>ROUND(IF(H221&gt;0,E221/H221,0),2)</f>
        <v>29.99</v>
      </c>
      <c r="J221" t="s">
        <v>21</v>
      </c>
      <c r="K221" t="s">
        <v>22</v>
      </c>
      <c r="L221">
        <v>1355810400</v>
      </c>
      <c r="M221" s="8">
        <f>(((L221/60)/60)/24)+DATE(1970,1,1)</f>
        <v>41261.25</v>
      </c>
      <c r="N221">
        <v>1355983200</v>
      </c>
      <c r="O221" s="8">
        <f>(((N221/60)/60)/24)+DATE(1970,1,1)</f>
        <v>41263.25</v>
      </c>
      <c r="P221" t="b">
        <v>0</v>
      </c>
      <c r="Q221" t="b">
        <v>0</v>
      </c>
      <c r="R221" t="s">
        <v>65</v>
      </c>
      <c r="S221" t="str">
        <f>LEFT(R221,FIND("/",R221)-1)</f>
        <v>technology</v>
      </c>
      <c r="T221" t="str">
        <f>RIGHT(R221,LEN(R221)-LEN(S221)-1)</f>
        <v>wearables</v>
      </c>
    </row>
    <row r="222" spans="1:20" x14ac:dyDescent="0.35">
      <c r="A222">
        <v>448</v>
      </c>
      <c r="B222" s="4" t="s">
        <v>944</v>
      </c>
      <c r="C222" s="3" t="s">
        <v>945</v>
      </c>
      <c r="D222">
        <v>89900</v>
      </c>
      <c r="E222">
        <v>45384</v>
      </c>
      <c r="F222">
        <f>ROUND(100*E222/D222,0)</f>
        <v>50</v>
      </c>
      <c r="G222" t="s">
        <v>14</v>
      </c>
      <c r="H222">
        <v>605</v>
      </c>
      <c r="I222">
        <f>ROUND(IF(H222&gt;0,E222/H222,0),2)</f>
        <v>75.010000000000005</v>
      </c>
      <c r="J222" t="s">
        <v>21</v>
      </c>
      <c r="K222" t="s">
        <v>22</v>
      </c>
      <c r="L222">
        <v>1365915600</v>
      </c>
      <c r="M222" s="8">
        <f>(((L222/60)/60)/24)+DATE(1970,1,1)</f>
        <v>41378.208333333336</v>
      </c>
      <c r="N222">
        <v>1366088400</v>
      </c>
      <c r="O222" s="8">
        <f>(((N222/60)/60)/24)+DATE(1970,1,1)</f>
        <v>41380.208333333336</v>
      </c>
      <c r="P222" t="b">
        <v>0</v>
      </c>
      <c r="Q222" t="b">
        <v>1</v>
      </c>
      <c r="R222" t="s">
        <v>89</v>
      </c>
      <c r="S222" t="str">
        <f>LEFT(R222,FIND("/",R222)-1)</f>
        <v>games</v>
      </c>
      <c r="T222" t="str">
        <f>RIGHT(R222,LEN(R222)-LEN(S222)-1)</f>
        <v>video games</v>
      </c>
    </row>
    <row r="223" spans="1:20" x14ac:dyDescent="0.35">
      <c r="A223">
        <v>450</v>
      </c>
      <c r="B223" s="4" t="s">
        <v>948</v>
      </c>
      <c r="C223" s="3" t="s">
        <v>949</v>
      </c>
      <c r="D223">
        <v>100</v>
      </c>
      <c r="E223">
        <v>4</v>
      </c>
      <c r="F223">
        <f>ROUND(100*E223/D223,0)</f>
        <v>4</v>
      </c>
      <c r="G223" t="s">
        <v>14</v>
      </c>
      <c r="H223">
        <v>1</v>
      </c>
      <c r="I223">
        <f>ROUND(IF(H223&gt;0,E223/H223,0),2)</f>
        <v>4</v>
      </c>
      <c r="J223" t="s">
        <v>15</v>
      </c>
      <c r="K223" t="s">
        <v>16</v>
      </c>
      <c r="L223">
        <v>1540098000</v>
      </c>
      <c r="M223" s="8">
        <f>(((L223/60)/60)/24)+DATE(1970,1,1)</f>
        <v>43394.208333333328</v>
      </c>
      <c r="N223">
        <v>1542088800</v>
      </c>
      <c r="O223" s="8">
        <f>(((N223/60)/60)/24)+DATE(1970,1,1)</f>
        <v>43417.25</v>
      </c>
      <c r="P223" t="b">
        <v>0</v>
      </c>
      <c r="Q223" t="b">
        <v>0</v>
      </c>
      <c r="R223" t="s">
        <v>71</v>
      </c>
      <c r="S223" t="str">
        <f>LEFT(R223,FIND("/",R223)-1)</f>
        <v>film &amp; video</v>
      </c>
      <c r="T223" t="str">
        <f>RIGHT(R223,LEN(R223)-LEN(S223)-1)</f>
        <v>animation</v>
      </c>
    </row>
    <row r="224" spans="1:20" ht="31" x14ac:dyDescent="0.35">
      <c r="A224">
        <v>452</v>
      </c>
      <c r="B224" s="4" t="s">
        <v>952</v>
      </c>
      <c r="C224" s="3" t="s">
        <v>953</v>
      </c>
      <c r="D224">
        <v>4800</v>
      </c>
      <c r="E224">
        <v>3045</v>
      </c>
      <c r="F224">
        <f>ROUND(100*E224/D224,0)</f>
        <v>63</v>
      </c>
      <c r="G224" t="s">
        <v>14</v>
      </c>
      <c r="H224">
        <v>31</v>
      </c>
      <c r="I224">
        <f>ROUND(IF(H224&gt;0,E224/H224,0),2)</f>
        <v>98.23</v>
      </c>
      <c r="J224" t="s">
        <v>21</v>
      </c>
      <c r="K224" t="s">
        <v>22</v>
      </c>
      <c r="L224">
        <v>1278392400</v>
      </c>
      <c r="M224" s="8">
        <f>(((L224/60)/60)/24)+DATE(1970,1,1)</f>
        <v>40365.208333333336</v>
      </c>
      <c r="N224">
        <v>1278478800</v>
      </c>
      <c r="O224" s="8">
        <f>(((N224/60)/60)/24)+DATE(1970,1,1)</f>
        <v>40366.208333333336</v>
      </c>
      <c r="P224" t="b">
        <v>0</v>
      </c>
      <c r="Q224" t="b">
        <v>0</v>
      </c>
      <c r="R224" t="s">
        <v>53</v>
      </c>
      <c r="S224" t="str">
        <f>LEFT(R224,FIND("/",R224)-1)</f>
        <v>film &amp; video</v>
      </c>
      <c r="T224" t="str">
        <f>RIGHT(R224,LEN(R224)-LEN(S224)-1)</f>
        <v>drama</v>
      </c>
    </row>
    <row r="225" spans="1:20" ht="31" x14ac:dyDescent="0.35">
      <c r="A225">
        <v>453</v>
      </c>
      <c r="B225" s="4" t="s">
        <v>954</v>
      </c>
      <c r="C225" s="3" t="s">
        <v>955</v>
      </c>
      <c r="D225">
        <v>182400</v>
      </c>
      <c r="E225">
        <v>102749</v>
      </c>
      <c r="F225">
        <f>ROUND(100*E225/D225,0)</f>
        <v>56</v>
      </c>
      <c r="G225" t="s">
        <v>14</v>
      </c>
      <c r="H225">
        <v>1181</v>
      </c>
      <c r="I225">
        <f>ROUND(IF(H225&gt;0,E225/H225,0),2)</f>
        <v>87</v>
      </c>
      <c r="J225" t="s">
        <v>21</v>
      </c>
      <c r="K225" t="s">
        <v>22</v>
      </c>
      <c r="L225">
        <v>1480572000</v>
      </c>
      <c r="M225" s="8">
        <f>(((L225/60)/60)/24)+DATE(1970,1,1)</f>
        <v>42705.25</v>
      </c>
      <c r="N225">
        <v>1484114400</v>
      </c>
      <c r="O225" s="8">
        <f>(((N225/60)/60)/24)+DATE(1970,1,1)</f>
        <v>42746.25</v>
      </c>
      <c r="P225" t="b">
        <v>0</v>
      </c>
      <c r="Q225" t="b">
        <v>0</v>
      </c>
      <c r="R225" t="s">
        <v>474</v>
      </c>
      <c r="S225" t="str">
        <f>LEFT(R225,FIND("/",R225)-1)</f>
        <v>film &amp; video</v>
      </c>
      <c r="T225" t="str">
        <f>RIGHT(R225,LEN(R225)-LEN(S225)-1)</f>
        <v>science fiction</v>
      </c>
    </row>
    <row r="226" spans="1:20" x14ac:dyDescent="0.35">
      <c r="A226">
        <v>454</v>
      </c>
      <c r="B226" s="4" t="s">
        <v>956</v>
      </c>
      <c r="C226" s="3" t="s">
        <v>957</v>
      </c>
      <c r="D226">
        <v>4000</v>
      </c>
      <c r="E226">
        <v>1763</v>
      </c>
      <c r="F226">
        <f>ROUND(100*E226/D226,0)</f>
        <v>44</v>
      </c>
      <c r="G226" t="s">
        <v>14</v>
      </c>
      <c r="H226">
        <v>39</v>
      </c>
      <c r="I226">
        <f>ROUND(IF(H226&gt;0,E226/H226,0),2)</f>
        <v>45.21</v>
      </c>
      <c r="J226" t="s">
        <v>21</v>
      </c>
      <c r="K226" t="s">
        <v>22</v>
      </c>
      <c r="L226">
        <v>1382331600</v>
      </c>
      <c r="M226" s="8">
        <f>(((L226/60)/60)/24)+DATE(1970,1,1)</f>
        <v>41568.208333333336</v>
      </c>
      <c r="N226">
        <v>1385445600</v>
      </c>
      <c r="O226" s="8">
        <f>(((N226/60)/60)/24)+DATE(1970,1,1)</f>
        <v>41604.25</v>
      </c>
      <c r="P226" t="b">
        <v>0</v>
      </c>
      <c r="Q226" t="b">
        <v>1</v>
      </c>
      <c r="R226" t="s">
        <v>53</v>
      </c>
      <c r="S226" t="str">
        <f>LEFT(R226,FIND("/",R226)-1)</f>
        <v>film &amp; video</v>
      </c>
      <c r="T226" t="str">
        <f>RIGHT(R226,LEN(R226)-LEN(S226)-1)</f>
        <v>drama</v>
      </c>
    </row>
    <row r="227" spans="1:20" x14ac:dyDescent="0.35">
      <c r="A227">
        <v>457</v>
      </c>
      <c r="B227" s="4" t="s">
        <v>962</v>
      </c>
      <c r="C227" s="3" t="s">
        <v>963</v>
      </c>
      <c r="D227">
        <v>5000</v>
      </c>
      <c r="E227">
        <v>1332</v>
      </c>
      <c r="F227">
        <f>ROUND(100*E227/D227,0)</f>
        <v>27</v>
      </c>
      <c r="G227" t="s">
        <v>14</v>
      </c>
      <c r="H227">
        <v>46</v>
      </c>
      <c r="I227">
        <f>ROUND(IF(H227&gt;0,E227/H227,0),2)</f>
        <v>28.96</v>
      </c>
      <c r="J227" t="s">
        <v>21</v>
      </c>
      <c r="K227" t="s">
        <v>22</v>
      </c>
      <c r="L227">
        <v>1476421200</v>
      </c>
      <c r="M227" s="8">
        <f>(((L227/60)/60)/24)+DATE(1970,1,1)</f>
        <v>42657.208333333328</v>
      </c>
      <c r="N227">
        <v>1476594000</v>
      </c>
      <c r="O227" s="8">
        <f>(((N227/60)/60)/24)+DATE(1970,1,1)</f>
        <v>42659.208333333328</v>
      </c>
      <c r="P227" t="b">
        <v>0</v>
      </c>
      <c r="Q227" t="b">
        <v>0</v>
      </c>
      <c r="R227" t="s">
        <v>33</v>
      </c>
      <c r="S227" t="str">
        <f>LEFT(R227,FIND("/",R227)-1)</f>
        <v>theater</v>
      </c>
      <c r="T227" t="str">
        <f>RIGHT(R227,LEN(R227)-LEN(S227)-1)</f>
        <v>plays</v>
      </c>
    </row>
    <row r="228" spans="1:20" x14ac:dyDescent="0.35">
      <c r="A228">
        <v>459</v>
      </c>
      <c r="B228" s="4" t="s">
        <v>966</v>
      </c>
      <c r="C228" s="3" t="s">
        <v>967</v>
      </c>
      <c r="D228">
        <v>6300</v>
      </c>
      <c r="E228">
        <v>5674</v>
      </c>
      <c r="F228">
        <f>ROUND(100*E228/D228,0)</f>
        <v>90</v>
      </c>
      <c r="G228" t="s">
        <v>14</v>
      </c>
      <c r="H228">
        <v>105</v>
      </c>
      <c r="I228">
        <f>ROUND(IF(H228&gt;0,E228/H228,0),2)</f>
        <v>54.04</v>
      </c>
      <c r="J228" t="s">
        <v>21</v>
      </c>
      <c r="K228" t="s">
        <v>22</v>
      </c>
      <c r="L228">
        <v>1419746400</v>
      </c>
      <c r="M228" s="8">
        <f>(((L228/60)/60)/24)+DATE(1970,1,1)</f>
        <v>42001.25</v>
      </c>
      <c r="N228">
        <v>1421906400</v>
      </c>
      <c r="O228" s="8">
        <f>(((N228/60)/60)/24)+DATE(1970,1,1)</f>
        <v>42026.25</v>
      </c>
      <c r="P228" t="b">
        <v>0</v>
      </c>
      <c r="Q228" t="b">
        <v>0</v>
      </c>
      <c r="R228" t="s">
        <v>42</v>
      </c>
      <c r="S228" t="str">
        <f>LEFT(R228,FIND("/",R228)-1)</f>
        <v>film &amp; video</v>
      </c>
      <c r="T228" t="str">
        <f>RIGHT(R228,LEN(R228)-LEN(S228)-1)</f>
        <v>documentary</v>
      </c>
    </row>
    <row r="229" spans="1:20" x14ac:dyDescent="0.35">
      <c r="A229">
        <v>462</v>
      </c>
      <c r="B229" s="4" t="s">
        <v>972</v>
      </c>
      <c r="C229" s="3" t="s">
        <v>973</v>
      </c>
      <c r="D229">
        <v>188800</v>
      </c>
      <c r="E229">
        <v>57734</v>
      </c>
      <c r="F229">
        <f>ROUND(100*E229/D229,0)</f>
        <v>31</v>
      </c>
      <c r="G229" t="s">
        <v>14</v>
      </c>
      <c r="H229">
        <v>535</v>
      </c>
      <c r="I229">
        <f>ROUND(IF(H229&gt;0,E229/H229,0),2)</f>
        <v>107.91</v>
      </c>
      <c r="J229" t="s">
        <v>21</v>
      </c>
      <c r="K229" t="s">
        <v>22</v>
      </c>
      <c r="L229">
        <v>1359525600</v>
      </c>
      <c r="M229" s="8">
        <f>(((L229/60)/60)/24)+DATE(1970,1,1)</f>
        <v>41304.25</v>
      </c>
      <c r="N229">
        <v>1362808800</v>
      </c>
      <c r="O229" s="8">
        <f>(((N229/60)/60)/24)+DATE(1970,1,1)</f>
        <v>41342.25</v>
      </c>
      <c r="P229" t="b">
        <v>0</v>
      </c>
      <c r="Q229" t="b">
        <v>0</v>
      </c>
      <c r="R229" t="s">
        <v>292</v>
      </c>
      <c r="S229" t="str">
        <f>LEFT(R229,FIND("/",R229)-1)</f>
        <v>games</v>
      </c>
      <c r="T229" t="str">
        <f>RIGHT(R229,LEN(R229)-LEN(S229)-1)</f>
        <v>mobile games</v>
      </c>
    </row>
    <row r="230" spans="1:20" x14ac:dyDescent="0.35">
      <c r="A230">
        <v>468</v>
      </c>
      <c r="B230" s="4" t="s">
        <v>984</v>
      </c>
      <c r="C230" s="3" t="s">
        <v>985</v>
      </c>
      <c r="D230">
        <v>4000</v>
      </c>
      <c r="E230">
        <v>1620</v>
      </c>
      <c r="F230">
        <f>ROUND(100*E230/D230,0)</f>
        <v>41</v>
      </c>
      <c r="G230" t="s">
        <v>14</v>
      </c>
      <c r="H230">
        <v>16</v>
      </c>
      <c r="I230">
        <f>ROUND(IF(H230&gt;0,E230/H230,0),2)</f>
        <v>101.25</v>
      </c>
      <c r="J230" t="s">
        <v>21</v>
      </c>
      <c r="K230" t="s">
        <v>22</v>
      </c>
      <c r="L230">
        <v>1555218000</v>
      </c>
      <c r="M230" s="8">
        <f>(((L230/60)/60)/24)+DATE(1970,1,1)</f>
        <v>43569.208333333328</v>
      </c>
      <c r="N230">
        <v>1556600400</v>
      </c>
      <c r="O230" s="8">
        <f>(((N230/60)/60)/24)+DATE(1970,1,1)</f>
        <v>43585.208333333328</v>
      </c>
      <c r="P230" t="b">
        <v>0</v>
      </c>
      <c r="Q230" t="b">
        <v>0</v>
      </c>
      <c r="R230" t="s">
        <v>33</v>
      </c>
      <c r="S230" t="str">
        <f>LEFT(R230,FIND("/",R230)-1)</f>
        <v>theater</v>
      </c>
      <c r="T230" t="str">
        <f>RIGHT(R230,LEN(R230)-LEN(S230)-1)</f>
        <v>plays</v>
      </c>
    </row>
    <row r="231" spans="1:20" x14ac:dyDescent="0.35">
      <c r="A231">
        <v>472</v>
      </c>
      <c r="B231" s="4" t="s">
        <v>991</v>
      </c>
      <c r="C231" s="3" t="s">
        <v>992</v>
      </c>
      <c r="D231">
        <v>153800</v>
      </c>
      <c r="E231">
        <v>60342</v>
      </c>
      <c r="F231">
        <f>ROUND(100*E231/D231,0)</f>
        <v>39</v>
      </c>
      <c r="G231" t="s">
        <v>14</v>
      </c>
      <c r="H231">
        <v>575</v>
      </c>
      <c r="I231">
        <f>ROUND(IF(H231&gt;0,E231/H231,0),2)</f>
        <v>104.94</v>
      </c>
      <c r="J231" t="s">
        <v>21</v>
      </c>
      <c r="K231" t="s">
        <v>22</v>
      </c>
      <c r="L231">
        <v>1552280400</v>
      </c>
      <c r="M231" s="8">
        <f>(((L231/60)/60)/24)+DATE(1970,1,1)</f>
        <v>43535.208333333328</v>
      </c>
      <c r="N231">
        <v>1556946000</v>
      </c>
      <c r="O231" s="8">
        <f>(((N231/60)/60)/24)+DATE(1970,1,1)</f>
        <v>43589.208333333328</v>
      </c>
      <c r="P231" t="b">
        <v>0</v>
      </c>
      <c r="Q231" t="b">
        <v>0</v>
      </c>
      <c r="R231" t="s">
        <v>23</v>
      </c>
      <c r="S231" t="str">
        <f>LEFT(R231,FIND("/",R231)-1)</f>
        <v>music</v>
      </c>
      <c r="T231" t="str">
        <f>RIGHT(R231,LEN(R231)-LEN(S231)-1)</f>
        <v>rock</v>
      </c>
    </row>
    <row r="232" spans="1:20" ht="31" x14ac:dyDescent="0.35">
      <c r="A232">
        <v>476</v>
      </c>
      <c r="B232" s="4" t="s">
        <v>999</v>
      </c>
      <c r="C232" s="3" t="s">
        <v>1000</v>
      </c>
      <c r="D232">
        <v>191500</v>
      </c>
      <c r="E232">
        <v>57122</v>
      </c>
      <c r="F232">
        <f>ROUND(100*E232/D232,0)</f>
        <v>30</v>
      </c>
      <c r="G232" t="s">
        <v>14</v>
      </c>
      <c r="H232">
        <v>1120</v>
      </c>
      <c r="I232">
        <f>ROUND(IF(H232&gt;0,E232/H232,0),2)</f>
        <v>51</v>
      </c>
      <c r="J232" t="s">
        <v>21</v>
      </c>
      <c r="K232" t="s">
        <v>22</v>
      </c>
      <c r="L232">
        <v>1533877200</v>
      </c>
      <c r="M232" s="8">
        <f>(((L232/60)/60)/24)+DATE(1970,1,1)</f>
        <v>43322.208333333328</v>
      </c>
      <c r="N232">
        <v>1534395600</v>
      </c>
      <c r="O232" s="8">
        <f>(((N232/60)/60)/24)+DATE(1970,1,1)</f>
        <v>43328.208333333328</v>
      </c>
      <c r="P232" t="b">
        <v>0</v>
      </c>
      <c r="Q232" t="b">
        <v>0</v>
      </c>
      <c r="R232" t="s">
        <v>119</v>
      </c>
      <c r="S232" t="str">
        <f>LEFT(R232,FIND("/",R232)-1)</f>
        <v>publishing</v>
      </c>
      <c r="T232" t="str">
        <f>RIGHT(R232,LEN(R232)-LEN(S232)-1)</f>
        <v>fiction</v>
      </c>
    </row>
    <row r="233" spans="1:20" x14ac:dyDescent="0.35">
      <c r="A233">
        <v>477</v>
      </c>
      <c r="B233" s="4" t="s">
        <v>1001</v>
      </c>
      <c r="C233" s="3" t="s">
        <v>1002</v>
      </c>
      <c r="D233">
        <v>8500</v>
      </c>
      <c r="E233">
        <v>4613</v>
      </c>
      <c r="F233">
        <f>ROUND(100*E233/D233,0)</f>
        <v>54</v>
      </c>
      <c r="G233" t="s">
        <v>14</v>
      </c>
      <c r="H233">
        <v>113</v>
      </c>
      <c r="I233">
        <f>ROUND(IF(H233&gt;0,E233/H233,0),2)</f>
        <v>40.82</v>
      </c>
      <c r="J233" t="s">
        <v>21</v>
      </c>
      <c r="K233" t="s">
        <v>22</v>
      </c>
      <c r="L233">
        <v>1309064400</v>
      </c>
      <c r="M233" s="8">
        <f>(((L233/60)/60)/24)+DATE(1970,1,1)</f>
        <v>40720.208333333336</v>
      </c>
      <c r="N233">
        <v>1311397200</v>
      </c>
      <c r="O233" s="8">
        <f>(((N233/60)/60)/24)+DATE(1970,1,1)</f>
        <v>40747.208333333336</v>
      </c>
      <c r="P233" t="b">
        <v>0</v>
      </c>
      <c r="Q233" t="b">
        <v>0</v>
      </c>
      <c r="R233" t="s">
        <v>474</v>
      </c>
      <c r="S233" t="str">
        <f>LEFT(R233,FIND("/",R233)-1)</f>
        <v>film &amp; video</v>
      </c>
      <c r="T233" t="str">
        <f>RIGHT(R233,LEN(R233)-LEN(S233)-1)</f>
        <v>science fiction</v>
      </c>
    </row>
    <row r="234" spans="1:20" ht="31" x14ac:dyDescent="0.35">
      <c r="A234">
        <v>481</v>
      </c>
      <c r="B234" s="4" t="s">
        <v>1009</v>
      </c>
      <c r="C234" s="3" t="s">
        <v>1010</v>
      </c>
      <c r="D234">
        <v>196600</v>
      </c>
      <c r="E234">
        <v>159931</v>
      </c>
      <c r="F234">
        <f>ROUND(100*E234/D234,0)</f>
        <v>81</v>
      </c>
      <c r="G234" t="s">
        <v>14</v>
      </c>
      <c r="H234">
        <v>1538</v>
      </c>
      <c r="I234">
        <f>ROUND(IF(H234&gt;0,E234/H234,0),2)</f>
        <v>103.99</v>
      </c>
      <c r="J234" t="s">
        <v>21</v>
      </c>
      <c r="K234" t="s">
        <v>22</v>
      </c>
      <c r="L234">
        <v>1412139600</v>
      </c>
      <c r="M234" s="8">
        <f>(((L234/60)/60)/24)+DATE(1970,1,1)</f>
        <v>41913.208333333336</v>
      </c>
      <c r="N234">
        <v>1415772000</v>
      </c>
      <c r="O234" s="8">
        <f>(((N234/60)/60)/24)+DATE(1970,1,1)</f>
        <v>41955.25</v>
      </c>
      <c r="P234" t="b">
        <v>0</v>
      </c>
      <c r="Q234" t="b">
        <v>1</v>
      </c>
      <c r="R234" t="s">
        <v>33</v>
      </c>
      <c r="S234" t="str">
        <f>LEFT(R234,FIND("/",R234)-1)</f>
        <v>theater</v>
      </c>
      <c r="T234" t="str">
        <f>RIGHT(R234,LEN(R234)-LEN(S234)-1)</f>
        <v>plays</v>
      </c>
    </row>
    <row r="235" spans="1:20" ht="31" x14ac:dyDescent="0.35">
      <c r="A235">
        <v>482</v>
      </c>
      <c r="B235" s="4" t="s">
        <v>1011</v>
      </c>
      <c r="C235" s="3" t="s">
        <v>1012</v>
      </c>
      <c r="D235">
        <v>4200</v>
      </c>
      <c r="E235">
        <v>689</v>
      </c>
      <c r="F235">
        <f>ROUND(100*E235/D235,0)</f>
        <v>16</v>
      </c>
      <c r="G235" t="s">
        <v>14</v>
      </c>
      <c r="H235">
        <v>9</v>
      </c>
      <c r="I235">
        <f>ROUND(IF(H235&gt;0,E235/H235,0),2)</f>
        <v>76.56</v>
      </c>
      <c r="J235" t="s">
        <v>21</v>
      </c>
      <c r="K235" t="s">
        <v>22</v>
      </c>
      <c r="L235">
        <v>1330063200</v>
      </c>
      <c r="M235" s="8">
        <f>(((L235/60)/60)/24)+DATE(1970,1,1)</f>
        <v>40963.25</v>
      </c>
      <c r="N235">
        <v>1331013600</v>
      </c>
      <c r="O235" s="8">
        <f>(((N235/60)/60)/24)+DATE(1970,1,1)</f>
        <v>40974.25</v>
      </c>
      <c r="P235" t="b">
        <v>0</v>
      </c>
      <c r="Q235" t="b">
        <v>1</v>
      </c>
      <c r="R235" t="s">
        <v>119</v>
      </c>
      <c r="S235" t="str">
        <f>LEFT(R235,FIND("/",R235)-1)</f>
        <v>publishing</v>
      </c>
      <c r="T235" t="str">
        <f>RIGHT(R235,LEN(R235)-LEN(S235)-1)</f>
        <v>fiction</v>
      </c>
    </row>
    <row r="236" spans="1:20" x14ac:dyDescent="0.35">
      <c r="A236">
        <v>483</v>
      </c>
      <c r="B236" s="4" t="s">
        <v>1013</v>
      </c>
      <c r="C236" s="3" t="s">
        <v>1014</v>
      </c>
      <c r="D236">
        <v>91400</v>
      </c>
      <c r="E236">
        <v>48236</v>
      </c>
      <c r="F236">
        <f>ROUND(100*E236/D236,0)</f>
        <v>53</v>
      </c>
      <c r="G236" t="s">
        <v>14</v>
      </c>
      <c r="H236">
        <v>554</v>
      </c>
      <c r="I236">
        <f>ROUND(IF(H236&gt;0,E236/H236,0),2)</f>
        <v>87.07</v>
      </c>
      <c r="J236" t="s">
        <v>21</v>
      </c>
      <c r="K236" t="s">
        <v>22</v>
      </c>
      <c r="L236">
        <v>1576130400</v>
      </c>
      <c r="M236" s="8">
        <f>(((L236/60)/60)/24)+DATE(1970,1,1)</f>
        <v>43811.25</v>
      </c>
      <c r="N236">
        <v>1576735200</v>
      </c>
      <c r="O236" s="8">
        <f>(((N236/60)/60)/24)+DATE(1970,1,1)</f>
        <v>43818.25</v>
      </c>
      <c r="P236" t="b">
        <v>0</v>
      </c>
      <c r="Q236" t="b">
        <v>0</v>
      </c>
      <c r="R236" t="s">
        <v>33</v>
      </c>
      <c r="S236" t="str">
        <f>LEFT(R236,FIND("/",R236)-1)</f>
        <v>theater</v>
      </c>
      <c r="T236" t="str">
        <f>RIGHT(R236,LEN(R236)-LEN(S236)-1)</f>
        <v>plays</v>
      </c>
    </row>
    <row r="237" spans="1:20" ht="31" x14ac:dyDescent="0.35">
      <c r="A237">
        <v>485</v>
      </c>
      <c r="B237" s="4" t="s">
        <v>1017</v>
      </c>
      <c r="C237" s="3" t="s">
        <v>1018</v>
      </c>
      <c r="D237">
        <v>90600</v>
      </c>
      <c r="E237">
        <v>27844</v>
      </c>
      <c r="F237">
        <f>ROUND(100*E237/D237,0)</f>
        <v>31</v>
      </c>
      <c r="G237" t="s">
        <v>14</v>
      </c>
      <c r="H237">
        <v>648</v>
      </c>
      <c r="I237">
        <f>ROUND(IF(H237&gt;0,E237/H237,0),2)</f>
        <v>42.97</v>
      </c>
      <c r="J237" t="s">
        <v>40</v>
      </c>
      <c r="K237" t="s">
        <v>41</v>
      </c>
      <c r="L237">
        <v>1560142800</v>
      </c>
      <c r="M237" s="8">
        <f>(((L237/60)/60)/24)+DATE(1970,1,1)</f>
        <v>43626.208333333328</v>
      </c>
      <c r="N237">
        <v>1563685200</v>
      </c>
      <c r="O237" s="8">
        <f>(((N237/60)/60)/24)+DATE(1970,1,1)</f>
        <v>43667.208333333328</v>
      </c>
      <c r="P237" t="b">
        <v>0</v>
      </c>
      <c r="Q237" t="b">
        <v>0</v>
      </c>
      <c r="R237" t="s">
        <v>33</v>
      </c>
      <c r="S237" t="str">
        <f>LEFT(R237,FIND("/",R237)-1)</f>
        <v>theater</v>
      </c>
      <c r="T237" t="str">
        <f>RIGHT(R237,LEN(R237)-LEN(S237)-1)</f>
        <v>plays</v>
      </c>
    </row>
    <row r="238" spans="1:20" ht="31" x14ac:dyDescent="0.35">
      <c r="A238">
        <v>486</v>
      </c>
      <c r="B238" s="4" t="s">
        <v>1019</v>
      </c>
      <c r="C238" s="3" t="s">
        <v>1020</v>
      </c>
      <c r="D238">
        <v>5200</v>
      </c>
      <c r="E238">
        <v>702</v>
      </c>
      <c r="F238">
        <f>ROUND(100*E238/D238,0)</f>
        <v>14</v>
      </c>
      <c r="G238" t="s">
        <v>14</v>
      </c>
      <c r="H238">
        <v>21</v>
      </c>
      <c r="I238">
        <f>ROUND(IF(H238&gt;0,E238/H238,0),2)</f>
        <v>33.43</v>
      </c>
      <c r="J238" t="s">
        <v>40</v>
      </c>
      <c r="K238" t="s">
        <v>41</v>
      </c>
      <c r="L238">
        <v>1520575200</v>
      </c>
      <c r="M238" s="8">
        <f>(((L238/60)/60)/24)+DATE(1970,1,1)</f>
        <v>43168.25</v>
      </c>
      <c r="N238">
        <v>1521867600</v>
      </c>
      <c r="O238" s="8">
        <f>(((N238/60)/60)/24)+DATE(1970,1,1)</f>
        <v>43183.208333333328</v>
      </c>
      <c r="P238" t="b">
        <v>0</v>
      </c>
      <c r="Q238" t="b">
        <v>1</v>
      </c>
      <c r="R238" t="s">
        <v>206</v>
      </c>
      <c r="S238" t="str">
        <f>LEFT(R238,FIND("/",R238)-1)</f>
        <v>publishing</v>
      </c>
      <c r="T238" t="str">
        <f>RIGHT(R238,LEN(R238)-LEN(S238)-1)</f>
        <v>translations</v>
      </c>
    </row>
    <row r="239" spans="1:20" x14ac:dyDescent="0.35">
      <c r="A239">
        <v>496</v>
      </c>
      <c r="B239" s="4" t="s">
        <v>1040</v>
      </c>
      <c r="C239" s="3" t="s">
        <v>1041</v>
      </c>
      <c r="D239">
        <v>183800</v>
      </c>
      <c r="E239">
        <v>1667</v>
      </c>
      <c r="F239">
        <f>ROUND(100*E239/D239,0)</f>
        <v>1</v>
      </c>
      <c r="G239" t="s">
        <v>14</v>
      </c>
      <c r="H239">
        <v>54</v>
      </c>
      <c r="I239">
        <f>ROUND(IF(H239&gt;0,E239/H239,0),2)</f>
        <v>30.87</v>
      </c>
      <c r="J239" t="s">
        <v>21</v>
      </c>
      <c r="K239" t="s">
        <v>22</v>
      </c>
      <c r="L239">
        <v>1495342800</v>
      </c>
      <c r="M239" s="8">
        <f>(((L239/60)/60)/24)+DATE(1970,1,1)</f>
        <v>42876.208333333328</v>
      </c>
      <c r="N239">
        <v>1496811600</v>
      </c>
      <c r="O239" s="8">
        <f>(((N239/60)/60)/24)+DATE(1970,1,1)</f>
        <v>42893.208333333328</v>
      </c>
      <c r="P239" t="b">
        <v>0</v>
      </c>
      <c r="Q239" t="b">
        <v>0</v>
      </c>
      <c r="R239" t="s">
        <v>71</v>
      </c>
      <c r="S239" t="str">
        <f>LEFT(R239,FIND("/",R239)-1)</f>
        <v>film &amp; video</v>
      </c>
      <c r="T239" t="str">
        <f>RIGHT(R239,LEN(R239)-LEN(S239)-1)</f>
        <v>animation</v>
      </c>
    </row>
    <row r="240" spans="1:20" x14ac:dyDescent="0.35">
      <c r="A240">
        <v>497</v>
      </c>
      <c r="B240" s="4" t="s">
        <v>1042</v>
      </c>
      <c r="C240" s="3" t="s">
        <v>1043</v>
      </c>
      <c r="D240">
        <v>9800</v>
      </c>
      <c r="E240">
        <v>3349</v>
      </c>
      <c r="F240">
        <f>ROUND(100*E240/D240,0)</f>
        <v>34</v>
      </c>
      <c r="G240" t="s">
        <v>14</v>
      </c>
      <c r="H240">
        <v>120</v>
      </c>
      <c r="I240">
        <f>ROUND(IF(H240&gt;0,E240/H240,0),2)</f>
        <v>27.91</v>
      </c>
      <c r="J240" t="s">
        <v>21</v>
      </c>
      <c r="K240" t="s">
        <v>22</v>
      </c>
      <c r="L240">
        <v>1482213600</v>
      </c>
      <c r="M240" s="8">
        <f>(((L240/60)/60)/24)+DATE(1970,1,1)</f>
        <v>42724.25</v>
      </c>
      <c r="N240">
        <v>1482213600</v>
      </c>
      <c r="O240" s="8">
        <f>(((N240/60)/60)/24)+DATE(1970,1,1)</f>
        <v>42724.25</v>
      </c>
      <c r="P240" t="b">
        <v>0</v>
      </c>
      <c r="Q240" t="b">
        <v>1</v>
      </c>
      <c r="R240" t="s">
        <v>65</v>
      </c>
      <c r="S240" t="str">
        <f>LEFT(R240,FIND("/",R240)-1)</f>
        <v>technology</v>
      </c>
      <c r="T240" t="str">
        <f>RIGHT(R240,LEN(R240)-LEN(S240)-1)</f>
        <v>wearables</v>
      </c>
    </row>
    <row r="241" spans="1:20" x14ac:dyDescent="0.35">
      <c r="A241">
        <v>498</v>
      </c>
      <c r="B241" s="4" t="s">
        <v>1044</v>
      </c>
      <c r="C241" s="3" t="s">
        <v>1045</v>
      </c>
      <c r="D241">
        <v>193400</v>
      </c>
      <c r="E241">
        <v>46317</v>
      </c>
      <c r="F241">
        <f>ROUND(100*E241/D241,0)</f>
        <v>24</v>
      </c>
      <c r="G241" t="s">
        <v>14</v>
      </c>
      <c r="H241">
        <v>579</v>
      </c>
      <c r="I241">
        <f>ROUND(IF(H241&gt;0,E241/H241,0),2)</f>
        <v>79.989999999999995</v>
      </c>
      <c r="J241" t="s">
        <v>36</v>
      </c>
      <c r="K241" t="s">
        <v>37</v>
      </c>
      <c r="L241">
        <v>1420092000</v>
      </c>
      <c r="M241" s="8">
        <f>(((L241/60)/60)/24)+DATE(1970,1,1)</f>
        <v>42005.25</v>
      </c>
      <c r="N241">
        <v>1420264800</v>
      </c>
      <c r="O241" s="8">
        <f>(((N241/60)/60)/24)+DATE(1970,1,1)</f>
        <v>42007.25</v>
      </c>
      <c r="P241" t="b">
        <v>0</v>
      </c>
      <c r="Q241" t="b">
        <v>0</v>
      </c>
      <c r="R241" t="s">
        <v>28</v>
      </c>
      <c r="S241" t="str">
        <f>LEFT(R241,FIND("/",R241)-1)</f>
        <v>technology</v>
      </c>
      <c r="T241" t="str">
        <f>RIGHT(R241,LEN(R241)-LEN(S241)-1)</f>
        <v>web</v>
      </c>
    </row>
    <row r="242" spans="1:20" ht="31" x14ac:dyDescent="0.35">
      <c r="A242">
        <v>499</v>
      </c>
      <c r="B242" s="4" t="s">
        <v>1046</v>
      </c>
      <c r="C242" s="3" t="s">
        <v>1047</v>
      </c>
      <c r="D242">
        <v>163800</v>
      </c>
      <c r="E242">
        <v>78743</v>
      </c>
      <c r="F242">
        <f>ROUND(100*E242/D242,0)</f>
        <v>48</v>
      </c>
      <c r="G242" t="s">
        <v>14</v>
      </c>
      <c r="H242">
        <v>2072</v>
      </c>
      <c r="I242">
        <f>ROUND(IF(H242&gt;0,E242/H242,0),2)</f>
        <v>38</v>
      </c>
      <c r="J242" t="s">
        <v>21</v>
      </c>
      <c r="K242" t="s">
        <v>22</v>
      </c>
      <c r="L242">
        <v>1458018000</v>
      </c>
      <c r="M242" s="8">
        <f>(((L242/60)/60)/24)+DATE(1970,1,1)</f>
        <v>42444.208333333328</v>
      </c>
      <c r="N242">
        <v>1458450000</v>
      </c>
      <c r="O242" s="8">
        <f>(((N242/60)/60)/24)+DATE(1970,1,1)</f>
        <v>42449.208333333328</v>
      </c>
      <c r="P242" t="b">
        <v>0</v>
      </c>
      <c r="Q242" t="b">
        <v>1</v>
      </c>
      <c r="R242" t="s">
        <v>42</v>
      </c>
      <c r="S242" t="str">
        <f>LEFT(R242,FIND("/",R242)-1)</f>
        <v>film &amp; video</v>
      </c>
      <c r="T242" t="str">
        <f>RIGHT(R242,LEN(R242)-LEN(S242)-1)</f>
        <v>documentary</v>
      </c>
    </row>
    <row r="243" spans="1:20" x14ac:dyDescent="0.35">
      <c r="A243">
        <v>500</v>
      </c>
      <c r="B243" s="4" t="s">
        <v>1048</v>
      </c>
      <c r="C243" s="3" t="s">
        <v>1049</v>
      </c>
      <c r="D243">
        <v>100</v>
      </c>
      <c r="E243">
        <v>0</v>
      </c>
      <c r="F243">
        <f>ROUND(100*E243/D243,0)</f>
        <v>0</v>
      </c>
      <c r="G243" t="s">
        <v>14</v>
      </c>
      <c r="H243">
        <v>0</v>
      </c>
      <c r="I243">
        <f>ROUND(IF(H243&gt;0,E243/H243,0),2)</f>
        <v>0</v>
      </c>
      <c r="J243" t="s">
        <v>21</v>
      </c>
      <c r="K243" t="s">
        <v>22</v>
      </c>
      <c r="L243">
        <v>1367384400</v>
      </c>
      <c r="M243" s="8">
        <f>(((L243/60)/60)/24)+DATE(1970,1,1)</f>
        <v>41395.208333333336</v>
      </c>
      <c r="N243">
        <v>1369803600</v>
      </c>
      <c r="O243" s="8">
        <f>(((N243/60)/60)/24)+DATE(1970,1,1)</f>
        <v>41423.208333333336</v>
      </c>
      <c r="P243" t="b">
        <v>0</v>
      </c>
      <c r="Q243" t="b">
        <v>1</v>
      </c>
      <c r="R243" t="s">
        <v>33</v>
      </c>
      <c r="S243" t="str">
        <f>LEFT(R243,FIND("/",R243)-1)</f>
        <v>theater</v>
      </c>
      <c r="T243" t="str">
        <f>RIGHT(R243,LEN(R243)-LEN(S243)-1)</f>
        <v>plays</v>
      </c>
    </row>
    <row r="244" spans="1:20" x14ac:dyDescent="0.35">
      <c r="A244">
        <v>501</v>
      </c>
      <c r="B244" s="4" t="s">
        <v>1050</v>
      </c>
      <c r="C244" s="3" t="s">
        <v>1051</v>
      </c>
      <c r="D244">
        <v>153600</v>
      </c>
      <c r="E244">
        <v>107743</v>
      </c>
      <c r="F244">
        <f>ROUND(100*E244/D244,0)</f>
        <v>70</v>
      </c>
      <c r="G244" t="s">
        <v>14</v>
      </c>
      <c r="H244">
        <v>1796</v>
      </c>
      <c r="I244">
        <f>ROUND(IF(H244&gt;0,E244/H244,0),2)</f>
        <v>59.99</v>
      </c>
      <c r="J244" t="s">
        <v>21</v>
      </c>
      <c r="K244" t="s">
        <v>22</v>
      </c>
      <c r="L244">
        <v>1363064400</v>
      </c>
      <c r="M244" s="8">
        <f>(((L244/60)/60)/24)+DATE(1970,1,1)</f>
        <v>41345.208333333336</v>
      </c>
      <c r="N244">
        <v>1363237200</v>
      </c>
      <c r="O244" s="8">
        <f>(((N244/60)/60)/24)+DATE(1970,1,1)</f>
        <v>41347.208333333336</v>
      </c>
      <c r="P244" t="b">
        <v>0</v>
      </c>
      <c r="Q244" t="b">
        <v>0</v>
      </c>
      <c r="R244" t="s">
        <v>42</v>
      </c>
      <c r="S244" t="str">
        <f>LEFT(R244,FIND("/",R244)-1)</f>
        <v>film &amp; video</v>
      </c>
      <c r="T244" t="str">
        <f>RIGHT(R244,LEN(R244)-LEN(S244)-1)</f>
        <v>documentary</v>
      </c>
    </row>
    <row r="245" spans="1:20" x14ac:dyDescent="0.35">
      <c r="A245">
        <v>504</v>
      </c>
      <c r="B245" s="4" t="s">
        <v>1055</v>
      </c>
      <c r="C245" s="3" t="s">
        <v>1056</v>
      </c>
      <c r="D245">
        <v>7500</v>
      </c>
      <c r="E245">
        <v>6924</v>
      </c>
      <c r="F245">
        <f>ROUND(100*E245/D245,0)</f>
        <v>92</v>
      </c>
      <c r="G245" t="s">
        <v>14</v>
      </c>
      <c r="H245">
        <v>62</v>
      </c>
      <c r="I245">
        <f>ROUND(IF(H245&gt;0,E245/H245,0),2)</f>
        <v>111.68</v>
      </c>
      <c r="J245" t="s">
        <v>107</v>
      </c>
      <c r="K245" t="s">
        <v>108</v>
      </c>
      <c r="L245">
        <v>1431925200</v>
      </c>
      <c r="M245" s="8">
        <f>(((L245/60)/60)/24)+DATE(1970,1,1)</f>
        <v>42142.208333333328</v>
      </c>
      <c r="N245">
        <v>1432011600</v>
      </c>
      <c r="O245" s="8">
        <f>(((N245/60)/60)/24)+DATE(1970,1,1)</f>
        <v>42143.208333333328</v>
      </c>
      <c r="P245" t="b">
        <v>0</v>
      </c>
      <c r="Q245" t="b">
        <v>0</v>
      </c>
      <c r="R245" t="s">
        <v>23</v>
      </c>
      <c r="S245" t="str">
        <f>LEFT(R245,FIND("/",R245)-1)</f>
        <v>music</v>
      </c>
      <c r="T245" t="str">
        <f>RIGHT(R245,LEN(R245)-LEN(S245)-1)</f>
        <v>rock</v>
      </c>
    </row>
    <row r="246" spans="1:20" x14ac:dyDescent="0.35">
      <c r="A246">
        <v>505</v>
      </c>
      <c r="B246" s="4" t="s">
        <v>1057</v>
      </c>
      <c r="C246" s="3" t="s">
        <v>1058</v>
      </c>
      <c r="D246">
        <v>89900</v>
      </c>
      <c r="E246">
        <v>12497</v>
      </c>
      <c r="F246">
        <f>ROUND(100*E246/D246,0)</f>
        <v>14</v>
      </c>
      <c r="G246" t="s">
        <v>14</v>
      </c>
      <c r="H246">
        <v>347</v>
      </c>
      <c r="I246">
        <f>ROUND(IF(H246&gt;0,E246/H246,0),2)</f>
        <v>36.01</v>
      </c>
      <c r="J246" t="s">
        <v>21</v>
      </c>
      <c r="K246" t="s">
        <v>22</v>
      </c>
      <c r="L246">
        <v>1362722400</v>
      </c>
      <c r="M246" s="8">
        <f>(((L246/60)/60)/24)+DATE(1970,1,1)</f>
        <v>41341.25</v>
      </c>
      <c r="N246">
        <v>1366347600</v>
      </c>
      <c r="O246" s="8">
        <f>(((N246/60)/60)/24)+DATE(1970,1,1)</f>
        <v>41383.208333333336</v>
      </c>
      <c r="P246" t="b">
        <v>0</v>
      </c>
      <c r="Q246" t="b">
        <v>1</v>
      </c>
      <c r="R246" t="s">
        <v>133</v>
      </c>
      <c r="S246" t="str">
        <f>LEFT(R246,FIND("/",R246)-1)</f>
        <v>publishing</v>
      </c>
      <c r="T246" t="str">
        <f>RIGHT(R246,LEN(R246)-LEN(S246)-1)</f>
        <v>radio &amp; podcasts</v>
      </c>
    </row>
    <row r="247" spans="1:20" ht="31" x14ac:dyDescent="0.35">
      <c r="A247">
        <v>507</v>
      </c>
      <c r="B247" s="4" t="s">
        <v>1061</v>
      </c>
      <c r="C247" s="3" t="s">
        <v>1062</v>
      </c>
      <c r="D247">
        <v>2100</v>
      </c>
      <c r="E247">
        <v>837</v>
      </c>
      <c r="F247">
        <f>ROUND(100*E247/D247,0)</f>
        <v>40</v>
      </c>
      <c r="G247" t="s">
        <v>14</v>
      </c>
      <c r="H247">
        <v>19</v>
      </c>
      <c r="I247">
        <f>ROUND(IF(H247&gt;0,E247/H247,0),2)</f>
        <v>44.05</v>
      </c>
      <c r="J247" t="s">
        <v>21</v>
      </c>
      <c r="K247" t="s">
        <v>22</v>
      </c>
      <c r="L247">
        <v>1365483600</v>
      </c>
      <c r="M247" s="8">
        <f>(((L247/60)/60)/24)+DATE(1970,1,1)</f>
        <v>41373.208333333336</v>
      </c>
      <c r="N247">
        <v>1369717200</v>
      </c>
      <c r="O247" s="8">
        <f>(((N247/60)/60)/24)+DATE(1970,1,1)</f>
        <v>41422.208333333336</v>
      </c>
      <c r="P247" t="b">
        <v>0</v>
      </c>
      <c r="Q247" t="b">
        <v>1</v>
      </c>
      <c r="R247" t="s">
        <v>28</v>
      </c>
      <c r="S247" t="str">
        <f>LEFT(R247,FIND("/",R247)-1)</f>
        <v>technology</v>
      </c>
      <c r="T247" t="str">
        <f>RIGHT(R247,LEN(R247)-LEN(S247)-1)</f>
        <v>web</v>
      </c>
    </row>
    <row r="248" spans="1:20" x14ac:dyDescent="0.35">
      <c r="A248">
        <v>509</v>
      </c>
      <c r="B248" s="4" t="s">
        <v>398</v>
      </c>
      <c r="C248" s="3" t="s">
        <v>1065</v>
      </c>
      <c r="D248">
        <v>168500</v>
      </c>
      <c r="E248">
        <v>119510</v>
      </c>
      <c r="F248">
        <f>ROUND(100*E248/D248,0)</f>
        <v>71</v>
      </c>
      <c r="G248" t="s">
        <v>14</v>
      </c>
      <c r="H248">
        <v>1258</v>
      </c>
      <c r="I248">
        <f>ROUND(IF(H248&gt;0,E248/H248,0),2)</f>
        <v>95</v>
      </c>
      <c r="J248" t="s">
        <v>21</v>
      </c>
      <c r="K248" t="s">
        <v>22</v>
      </c>
      <c r="L248">
        <v>1336194000</v>
      </c>
      <c r="M248" s="8">
        <f>(((L248/60)/60)/24)+DATE(1970,1,1)</f>
        <v>41034.208333333336</v>
      </c>
      <c r="N248">
        <v>1337058000</v>
      </c>
      <c r="O248" s="8">
        <f>(((N248/60)/60)/24)+DATE(1970,1,1)</f>
        <v>41044.208333333336</v>
      </c>
      <c r="P248" t="b">
        <v>0</v>
      </c>
      <c r="Q248" t="b">
        <v>0</v>
      </c>
      <c r="R248" t="s">
        <v>33</v>
      </c>
      <c r="S248" t="str">
        <f>LEFT(R248,FIND("/",R248)-1)</f>
        <v>theater</v>
      </c>
      <c r="T248" t="str">
        <f>RIGHT(R248,LEN(R248)-LEN(S248)-1)</f>
        <v>plays</v>
      </c>
    </row>
    <row r="249" spans="1:20" x14ac:dyDescent="0.35">
      <c r="A249">
        <v>511</v>
      </c>
      <c r="B249" s="4" t="s">
        <v>1068</v>
      </c>
      <c r="C249" s="3" t="s">
        <v>1069</v>
      </c>
      <c r="D249">
        <v>147800</v>
      </c>
      <c r="E249">
        <v>35498</v>
      </c>
      <c r="F249">
        <f>ROUND(100*E249/D249,0)</f>
        <v>24</v>
      </c>
      <c r="G249" t="s">
        <v>14</v>
      </c>
      <c r="H249">
        <v>362</v>
      </c>
      <c r="I249">
        <f>ROUND(IF(H249&gt;0,E249/H249,0),2)</f>
        <v>98.06</v>
      </c>
      <c r="J249" t="s">
        <v>21</v>
      </c>
      <c r="K249" t="s">
        <v>22</v>
      </c>
      <c r="L249">
        <v>1564030800</v>
      </c>
      <c r="M249" s="8">
        <f>(((L249/60)/60)/24)+DATE(1970,1,1)</f>
        <v>43671.208333333328</v>
      </c>
      <c r="N249">
        <v>1564894800</v>
      </c>
      <c r="O249" s="8">
        <f>(((N249/60)/60)/24)+DATE(1970,1,1)</f>
        <v>43681.208333333328</v>
      </c>
      <c r="P249" t="b">
        <v>0</v>
      </c>
      <c r="Q249" t="b">
        <v>0</v>
      </c>
      <c r="R249" t="s">
        <v>33</v>
      </c>
      <c r="S249" t="str">
        <f>LEFT(R249,FIND("/",R249)-1)</f>
        <v>theater</v>
      </c>
      <c r="T249" t="str">
        <f>RIGHT(R249,LEN(R249)-LEN(S249)-1)</f>
        <v>plays</v>
      </c>
    </row>
    <row r="250" spans="1:20" x14ac:dyDescent="0.35">
      <c r="A250">
        <v>515</v>
      </c>
      <c r="B250" s="4" t="s">
        <v>1076</v>
      </c>
      <c r="C250" s="3" t="s">
        <v>1077</v>
      </c>
      <c r="D250">
        <v>8600</v>
      </c>
      <c r="E250">
        <v>4797</v>
      </c>
      <c r="F250">
        <f>ROUND(100*E250/D250,0)</f>
        <v>56</v>
      </c>
      <c r="G250" t="s">
        <v>14</v>
      </c>
      <c r="H250">
        <v>133</v>
      </c>
      <c r="I250">
        <f>ROUND(IF(H250&gt;0,E250/H250,0),2)</f>
        <v>36.07</v>
      </c>
      <c r="J250" t="s">
        <v>15</v>
      </c>
      <c r="K250" t="s">
        <v>16</v>
      </c>
      <c r="L250">
        <v>1324620000</v>
      </c>
      <c r="M250" s="8">
        <f>(((L250/60)/60)/24)+DATE(1970,1,1)</f>
        <v>40900.25</v>
      </c>
      <c r="N250">
        <v>1324792800</v>
      </c>
      <c r="O250" s="8">
        <f>(((N250/60)/60)/24)+DATE(1970,1,1)</f>
        <v>40902.25</v>
      </c>
      <c r="P250" t="b">
        <v>0</v>
      </c>
      <c r="Q250" t="b">
        <v>1</v>
      </c>
      <c r="R250" t="s">
        <v>33</v>
      </c>
      <c r="S250" t="str">
        <f>LEFT(R250,FIND("/",R250)-1)</f>
        <v>theater</v>
      </c>
      <c r="T250" t="str">
        <f>RIGHT(R250,LEN(R250)-LEN(S250)-1)</f>
        <v>plays</v>
      </c>
    </row>
    <row r="251" spans="1:20" x14ac:dyDescent="0.35">
      <c r="A251">
        <v>516</v>
      </c>
      <c r="B251" s="4" t="s">
        <v>1078</v>
      </c>
      <c r="C251" s="3" t="s">
        <v>1079</v>
      </c>
      <c r="D251">
        <v>125400</v>
      </c>
      <c r="E251">
        <v>53324</v>
      </c>
      <c r="F251">
        <f>ROUND(100*E251/D251,0)</f>
        <v>43</v>
      </c>
      <c r="G251" t="s">
        <v>14</v>
      </c>
      <c r="H251">
        <v>846</v>
      </c>
      <c r="I251">
        <f>ROUND(IF(H251&gt;0,E251/H251,0),2)</f>
        <v>63.03</v>
      </c>
      <c r="J251" t="s">
        <v>21</v>
      </c>
      <c r="K251" t="s">
        <v>22</v>
      </c>
      <c r="L251">
        <v>1281070800</v>
      </c>
      <c r="M251" s="8">
        <f>(((L251/60)/60)/24)+DATE(1970,1,1)</f>
        <v>40396.208333333336</v>
      </c>
      <c r="N251">
        <v>1284354000</v>
      </c>
      <c r="O251" s="8">
        <f>(((N251/60)/60)/24)+DATE(1970,1,1)</f>
        <v>40434.208333333336</v>
      </c>
      <c r="P251" t="b">
        <v>0</v>
      </c>
      <c r="Q251" t="b">
        <v>0</v>
      </c>
      <c r="R251" t="s">
        <v>68</v>
      </c>
      <c r="S251" t="str">
        <f>LEFT(R251,FIND("/",R251)-1)</f>
        <v>publishing</v>
      </c>
      <c r="T251" t="str">
        <f>RIGHT(R251,LEN(R251)-LEN(S251)-1)</f>
        <v>nonfiction</v>
      </c>
    </row>
    <row r="252" spans="1:20" ht="31" x14ac:dyDescent="0.35">
      <c r="A252">
        <v>518</v>
      </c>
      <c r="B252" s="4" t="s">
        <v>1082</v>
      </c>
      <c r="C252" s="3" t="s">
        <v>1083</v>
      </c>
      <c r="D252">
        <v>8800</v>
      </c>
      <c r="E252">
        <v>622</v>
      </c>
      <c r="F252">
        <f>ROUND(100*E252/D252,0)</f>
        <v>7</v>
      </c>
      <c r="G252" t="s">
        <v>14</v>
      </c>
      <c r="H252">
        <v>10</v>
      </c>
      <c r="I252">
        <f>ROUND(IF(H252&gt;0,E252/H252,0),2)</f>
        <v>62.2</v>
      </c>
      <c r="J252" t="s">
        <v>21</v>
      </c>
      <c r="K252" t="s">
        <v>22</v>
      </c>
      <c r="L252">
        <v>1519365600</v>
      </c>
      <c r="M252" s="8">
        <f>(((L252/60)/60)/24)+DATE(1970,1,1)</f>
        <v>43154.25</v>
      </c>
      <c r="N252">
        <v>1519538400</v>
      </c>
      <c r="O252" s="8">
        <f>(((N252/60)/60)/24)+DATE(1970,1,1)</f>
        <v>43156.25</v>
      </c>
      <c r="P252" t="b">
        <v>0</v>
      </c>
      <c r="Q252" t="b">
        <v>1</v>
      </c>
      <c r="R252" t="s">
        <v>71</v>
      </c>
      <c r="S252" t="str">
        <f>LEFT(R252,FIND("/",R252)-1)</f>
        <v>film &amp; video</v>
      </c>
      <c r="T252" t="str">
        <f>RIGHT(R252,LEN(R252)-LEN(S252)-1)</f>
        <v>animation</v>
      </c>
    </row>
    <row r="253" spans="1:20" ht="31" x14ac:dyDescent="0.35">
      <c r="A253">
        <v>522</v>
      </c>
      <c r="B253" s="4" t="s">
        <v>1089</v>
      </c>
      <c r="C253" s="3" t="s">
        <v>1090</v>
      </c>
      <c r="D253">
        <v>50500</v>
      </c>
      <c r="E253">
        <v>16389</v>
      </c>
      <c r="F253">
        <f>ROUND(100*E253/D253,0)</f>
        <v>32</v>
      </c>
      <c r="G253" t="s">
        <v>14</v>
      </c>
      <c r="H253">
        <v>191</v>
      </c>
      <c r="I253">
        <f>ROUND(IF(H253&gt;0,E253/H253,0),2)</f>
        <v>85.81</v>
      </c>
      <c r="J253" t="s">
        <v>21</v>
      </c>
      <c r="K253" t="s">
        <v>22</v>
      </c>
      <c r="L253">
        <v>1341291600</v>
      </c>
      <c r="M253" s="8">
        <f>(((L253/60)/60)/24)+DATE(1970,1,1)</f>
        <v>41093.208333333336</v>
      </c>
      <c r="N253">
        <v>1342328400</v>
      </c>
      <c r="O253" s="8">
        <f>(((N253/60)/60)/24)+DATE(1970,1,1)</f>
        <v>41105.208333333336</v>
      </c>
      <c r="P253" t="b">
        <v>0</v>
      </c>
      <c r="Q253" t="b">
        <v>0</v>
      </c>
      <c r="R253" t="s">
        <v>100</v>
      </c>
      <c r="S253" t="str">
        <f>LEFT(R253,FIND("/",R253)-1)</f>
        <v>film &amp; video</v>
      </c>
      <c r="T253" t="str">
        <f>RIGHT(R253,LEN(R253)-LEN(S253)-1)</f>
        <v>shorts</v>
      </c>
    </row>
    <row r="254" spans="1:20" x14ac:dyDescent="0.35">
      <c r="A254">
        <v>524</v>
      </c>
      <c r="B254" s="4" t="s">
        <v>1093</v>
      </c>
      <c r="C254" s="3" t="s">
        <v>1094</v>
      </c>
      <c r="D254">
        <v>96700</v>
      </c>
      <c r="E254">
        <v>81136</v>
      </c>
      <c r="F254">
        <f>ROUND(100*E254/D254,0)</f>
        <v>84</v>
      </c>
      <c r="G254" t="s">
        <v>14</v>
      </c>
      <c r="H254">
        <v>1979</v>
      </c>
      <c r="I254">
        <f>ROUND(IF(H254&gt;0,E254/H254,0),2)</f>
        <v>41</v>
      </c>
      <c r="J254" t="s">
        <v>21</v>
      </c>
      <c r="K254" t="s">
        <v>22</v>
      </c>
      <c r="L254">
        <v>1272258000</v>
      </c>
      <c r="M254" s="8">
        <f>(((L254/60)/60)/24)+DATE(1970,1,1)</f>
        <v>40294.208333333336</v>
      </c>
      <c r="N254">
        <v>1273381200</v>
      </c>
      <c r="O254" s="8">
        <f>(((N254/60)/60)/24)+DATE(1970,1,1)</f>
        <v>40307.208333333336</v>
      </c>
      <c r="P254" t="b">
        <v>0</v>
      </c>
      <c r="Q254" t="b">
        <v>0</v>
      </c>
      <c r="R254" t="s">
        <v>33</v>
      </c>
      <c r="S254" t="str">
        <f>LEFT(R254,FIND("/",R254)-1)</f>
        <v>theater</v>
      </c>
      <c r="T254" t="str">
        <f>RIGHT(R254,LEN(R254)-LEN(S254)-1)</f>
        <v>plays</v>
      </c>
    </row>
    <row r="255" spans="1:20" x14ac:dyDescent="0.35">
      <c r="A255">
        <v>525</v>
      </c>
      <c r="B255" s="4" t="s">
        <v>1095</v>
      </c>
      <c r="C255" s="3" t="s">
        <v>1096</v>
      </c>
      <c r="D255">
        <v>2100</v>
      </c>
      <c r="E255">
        <v>1768</v>
      </c>
      <c r="F255">
        <f>ROUND(100*E255/D255,0)</f>
        <v>84</v>
      </c>
      <c r="G255" t="s">
        <v>14</v>
      </c>
      <c r="H255">
        <v>63</v>
      </c>
      <c r="I255">
        <f>ROUND(IF(H255&gt;0,E255/H255,0),2)</f>
        <v>28.06</v>
      </c>
      <c r="J255" t="s">
        <v>21</v>
      </c>
      <c r="K255" t="s">
        <v>22</v>
      </c>
      <c r="L255">
        <v>1290492000</v>
      </c>
      <c r="M255" s="8">
        <f>(((L255/60)/60)/24)+DATE(1970,1,1)</f>
        <v>40505.25</v>
      </c>
      <c r="N255">
        <v>1290837600</v>
      </c>
      <c r="O255" s="8">
        <f>(((N255/60)/60)/24)+DATE(1970,1,1)</f>
        <v>40509.25</v>
      </c>
      <c r="P255" t="b">
        <v>0</v>
      </c>
      <c r="Q255" t="b">
        <v>0</v>
      </c>
      <c r="R255" t="s">
        <v>65</v>
      </c>
      <c r="S255" t="str">
        <f>LEFT(R255,FIND("/",R255)-1)</f>
        <v>technology</v>
      </c>
      <c r="T255" t="str">
        <f>RIGHT(R255,LEN(R255)-LEN(S255)-1)</f>
        <v>wearables</v>
      </c>
    </row>
    <row r="256" spans="1:20" x14ac:dyDescent="0.35">
      <c r="A256">
        <v>527</v>
      </c>
      <c r="B256" s="4" t="s">
        <v>1099</v>
      </c>
      <c r="C256" s="3" t="s">
        <v>1100</v>
      </c>
      <c r="D256">
        <v>189200</v>
      </c>
      <c r="E256">
        <v>188480</v>
      </c>
      <c r="F256">
        <f>ROUND(100*E256/D256,0)</f>
        <v>100</v>
      </c>
      <c r="G256" t="s">
        <v>14</v>
      </c>
      <c r="H256">
        <v>6080</v>
      </c>
      <c r="I256">
        <f>ROUND(IF(H256&gt;0,E256/H256,0),2)</f>
        <v>31</v>
      </c>
      <c r="J256" t="s">
        <v>15</v>
      </c>
      <c r="K256" t="s">
        <v>16</v>
      </c>
      <c r="L256">
        <v>1454652000</v>
      </c>
      <c r="M256" s="8">
        <f>(((L256/60)/60)/24)+DATE(1970,1,1)</f>
        <v>42405.25</v>
      </c>
      <c r="N256">
        <v>1457762400</v>
      </c>
      <c r="O256" s="8">
        <f>(((N256/60)/60)/24)+DATE(1970,1,1)</f>
        <v>42441.25</v>
      </c>
      <c r="P256" t="b">
        <v>0</v>
      </c>
      <c r="Q256" t="b">
        <v>0</v>
      </c>
      <c r="R256" t="s">
        <v>71</v>
      </c>
      <c r="S256" t="str">
        <f>LEFT(R256,FIND("/",R256)-1)</f>
        <v>film &amp; video</v>
      </c>
      <c r="T256" t="str">
        <f>RIGHT(R256,LEN(R256)-LEN(S256)-1)</f>
        <v>animation</v>
      </c>
    </row>
    <row r="257" spans="1:20" x14ac:dyDescent="0.35">
      <c r="A257">
        <v>528</v>
      </c>
      <c r="B257" s="4" t="s">
        <v>1101</v>
      </c>
      <c r="C257" s="3" t="s">
        <v>1102</v>
      </c>
      <c r="D257">
        <v>9000</v>
      </c>
      <c r="E257">
        <v>7227</v>
      </c>
      <c r="F257">
        <f>ROUND(100*E257/D257,0)</f>
        <v>80</v>
      </c>
      <c r="G257" t="s">
        <v>14</v>
      </c>
      <c r="H257">
        <v>80</v>
      </c>
      <c r="I257">
        <f>ROUND(IF(H257&gt;0,E257/H257,0),2)</f>
        <v>90.34</v>
      </c>
      <c r="J257" t="s">
        <v>40</v>
      </c>
      <c r="K257" t="s">
        <v>41</v>
      </c>
      <c r="L257">
        <v>1385186400</v>
      </c>
      <c r="M257" s="8">
        <f>(((L257/60)/60)/24)+DATE(1970,1,1)</f>
        <v>41601.25</v>
      </c>
      <c r="N257">
        <v>1389074400</v>
      </c>
      <c r="O257" s="8">
        <f>(((N257/60)/60)/24)+DATE(1970,1,1)</f>
        <v>41646.25</v>
      </c>
      <c r="P257" t="b">
        <v>0</v>
      </c>
      <c r="Q257" t="b">
        <v>0</v>
      </c>
      <c r="R257" t="s">
        <v>60</v>
      </c>
      <c r="S257" t="str">
        <f>LEFT(R257,FIND("/",R257)-1)</f>
        <v>music</v>
      </c>
      <c r="T257" t="str">
        <f>RIGHT(R257,LEN(R257)-LEN(S257)-1)</f>
        <v>indie rock</v>
      </c>
    </row>
    <row r="258" spans="1:20" x14ac:dyDescent="0.35">
      <c r="A258">
        <v>529</v>
      </c>
      <c r="B258" s="4" t="s">
        <v>1103</v>
      </c>
      <c r="C258" s="3" t="s">
        <v>1104</v>
      </c>
      <c r="D258">
        <v>5100</v>
      </c>
      <c r="E258">
        <v>574</v>
      </c>
      <c r="F258">
        <f>ROUND(100*E258/D258,0)</f>
        <v>11</v>
      </c>
      <c r="G258" t="s">
        <v>14</v>
      </c>
      <c r="H258">
        <v>9</v>
      </c>
      <c r="I258">
        <f>ROUND(IF(H258&gt;0,E258/H258,0),2)</f>
        <v>63.78</v>
      </c>
      <c r="J258" t="s">
        <v>21</v>
      </c>
      <c r="K258" t="s">
        <v>22</v>
      </c>
      <c r="L258">
        <v>1399698000</v>
      </c>
      <c r="M258" s="8">
        <f>(((L258/60)/60)/24)+DATE(1970,1,1)</f>
        <v>41769.208333333336</v>
      </c>
      <c r="N258">
        <v>1402117200</v>
      </c>
      <c r="O258" s="8">
        <f>(((N258/60)/60)/24)+DATE(1970,1,1)</f>
        <v>41797.208333333336</v>
      </c>
      <c r="P258" t="b">
        <v>0</v>
      </c>
      <c r="Q258" t="b">
        <v>0</v>
      </c>
      <c r="R258" t="s">
        <v>89</v>
      </c>
      <c r="S258" t="str">
        <f>LEFT(R258,FIND("/",R258)-1)</f>
        <v>games</v>
      </c>
      <c r="T258" t="str">
        <f>RIGHT(R258,LEN(R258)-LEN(S258)-1)</f>
        <v>video games</v>
      </c>
    </row>
    <row r="259" spans="1:20" ht="31" x14ac:dyDescent="0.35">
      <c r="A259">
        <v>530</v>
      </c>
      <c r="B259" s="4" t="s">
        <v>1105</v>
      </c>
      <c r="C259" s="3" t="s">
        <v>1106</v>
      </c>
      <c r="D259">
        <v>105000</v>
      </c>
      <c r="E259">
        <v>96328</v>
      </c>
      <c r="F259">
        <f>ROUND(100*E259/D259,0)</f>
        <v>92</v>
      </c>
      <c r="G259" t="s">
        <v>14</v>
      </c>
      <c r="H259">
        <v>1784</v>
      </c>
      <c r="I259">
        <f>ROUND(IF(H259&gt;0,E259/H259,0),2)</f>
        <v>54</v>
      </c>
      <c r="J259" t="s">
        <v>21</v>
      </c>
      <c r="K259" t="s">
        <v>22</v>
      </c>
      <c r="L259">
        <v>1283230800</v>
      </c>
      <c r="M259" s="8">
        <f>(((L259/60)/60)/24)+DATE(1970,1,1)</f>
        <v>40421.208333333336</v>
      </c>
      <c r="N259">
        <v>1284440400</v>
      </c>
      <c r="O259" s="8">
        <f>(((N259/60)/60)/24)+DATE(1970,1,1)</f>
        <v>40435.208333333336</v>
      </c>
      <c r="P259" t="b">
        <v>0</v>
      </c>
      <c r="Q259" t="b">
        <v>1</v>
      </c>
      <c r="R259" t="s">
        <v>119</v>
      </c>
      <c r="S259" t="str">
        <f>LEFT(R259,FIND("/",R259)-1)</f>
        <v>publishing</v>
      </c>
      <c r="T259" t="str">
        <f>RIGHT(R259,LEN(R259)-LEN(S259)-1)</f>
        <v>fiction</v>
      </c>
    </row>
    <row r="260" spans="1:20" x14ac:dyDescent="0.35">
      <c r="A260">
        <v>534</v>
      </c>
      <c r="B260" s="4" t="s">
        <v>1113</v>
      </c>
      <c r="C260" s="3" t="s">
        <v>1114</v>
      </c>
      <c r="D260">
        <v>89100</v>
      </c>
      <c r="E260">
        <v>13385</v>
      </c>
      <c r="F260">
        <f>ROUND(100*E260/D260,0)</f>
        <v>15</v>
      </c>
      <c r="G260" t="s">
        <v>14</v>
      </c>
      <c r="H260">
        <v>243</v>
      </c>
      <c r="I260">
        <f>ROUND(IF(H260&gt;0,E260/H260,0),2)</f>
        <v>55.08</v>
      </c>
      <c r="J260" t="s">
        <v>21</v>
      </c>
      <c r="K260" t="s">
        <v>22</v>
      </c>
      <c r="L260">
        <v>1534482000</v>
      </c>
      <c r="M260" s="8">
        <f>(((L260/60)/60)/24)+DATE(1970,1,1)</f>
        <v>43329.208333333328</v>
      </c>
      <c r="N260">
        <v>1534568400</v>
      </c>
      <c r="O260" s="8">
        <f>(((N260/60)/60)/24)+DATE(1970,1,1)</f>
        <v>43330.208333333328</v>
      </c>
      <c r="P260" t="b">
        <v>0</v>
      </c>
      <c r="Q260" t="b">
        <v>1</v>
      </c>
      <c r="R260" t="s">
        <v>53</v>
      </c>
      <c r="S260" t="str">
        <f>LEFT(R260,FIND("/",R260)-1)</f>
        <v>film &amp; video</v>
      </c>
      <c r="T260" t="str">
        <f>RIGHT(R260,LEN(R260)-LEN(S260)-1)</f>
        <v>drama</v>
      </c>
    </row>
    <row r="261" spans="1:20" x14ac:dyDescent="0.35">
      <c r="A261">
        <v>538</v>
      </c>
      <c r="B261" s="4" t="s">
        <v>1121</v>
      </c>
      <c r="C261" s="3" t="s">
        <v>1122</v>
      </c>
      <c r="D261">
        <v>151300</v>
      </c>
      <c r="E261">
        <v>57034</v>
      </c>
      <c r="F261">
        <f>ROUND(100*E261/D261,0)</f>
        <v>38</v>
      </c>
      <c r="G261" t="s">
        <v>14</v>
      </c>
      <c r="H261">
        <v>1296</v>
      </c>
      <c r="I261">
        <f>ROUND(IF(H261&gt;0,E261/H261,0),2)</f>
        <v>44.01</v>
      </c>
      <c r="J261" t="s">
        <v>21</v>
      </c>
      <c r="K261" t="s">
        <v>22</v>
      </c>
      <c r="L261">
        <v>1379826000</v>
      </c>
      <c r="M261" s="8">
        <f>(((L261/60)/60)/24)+DATE(1970,1,1)</f>
        <v>41539.208333333336</v>
      </c>
      <c r="N261">
        <v>1381208400</v>
      </c>
      <c r="O261" s="8">
        <f>(((N261/60)/60)/24)+DATE(1970,1,1)</f>
        <v>41555.208333333336</v>
      </c>
      <c r="P261" t="b">
        <v>0</v>
      </c>
      <c r="Q261" t="b">
        <v>0</v>
      </c>
      <c r="R261" t="s">
        <v>292</v>
      </c>
      <c r="S261" t="str">
        <f>LEFT(R261,FIND("/",R261)-1)</f>
        <v>games</v>
      </c>
      <c r="T261" t="str">
        <f>RIGHT(R261,LEN(R261)-LEN(S261)-1)</f>
        <v>mobile games</v>
      </c>
    </row>
    <row r="262" spans="1:20" x14ac:dyDescent="0.35">
      <c r="A262">
        <v>539</v>
      </c>
      <c r="B262" s="4" t="s">
        <v>1123</v>
      </c>
      <c r="C262" s="3" t="s">
        <v>1124</v>
      </c>
      <c r="D262">
        <v>9800</v>
      </c>
      <c r="E262">
        <v>7120</v>
      </c>
      <c r="F262">
        <f>ROUND(100*E262/D262,0)</f>
        <v>73</v>
      </c>
      <c r="G262" t="s">
        <v>14</v>
      </c>
      <c r="H262">
        <v>77</v>
      </c>
      <c r="I262">
        <f>ROUND(IF(H262&gt;0,E262/H262,0),2)</f>
        <v>92.47</v>
      </c>
      <c r="J262" t="s">
        <v>21</v>
      </c>
      <c r="K262" t="s">
        <v>22</v>
      </c>
      <c r="L262">
        <v>1561957200</v>
      </c>
      <c r="M262" s="8">
        <f>(((L262/60)/60)/24)+DATE(1970,1,1)</f>
        <v>43647.208333333328</v>
      </c>
      <c r="N262">
        <v>1562475600</v>
      </c>
      <c r="O262" s="8">
        <f>(((N262/60)/60)/24)+DATE(1970,1,1)</f>
        <v>43653.208333333328</v>
      </c>
      <c r="P262" t="b">
        <v>0</v>
      </c>
      <c r="Q262" t="b">
        <v>1</v>
      </c>
      <c r="R262" t="s">
        <v>17</v>
      </c>
      <c r="S262" t="str">
        <f>LEFT(R262,FIND("/",R262)-1)</f>
        <v>food</v>
      </c>
      <c r="T262" t="str">
        <f>RIGHT(R262,LEN(R262)-LEN(S262)-1)</f>
        <v>food trucks</v>
      </c>
    </row>
    <row r="263" spans="1:20" x14ac:dyDescent="0.35">
      <c r="A263">
        <v>541</v>
      </c>
      <c r="B263" s="4" t="s">
        <v>1127</v>
      </c>
      <c r="C263" s="3" t="s">
        <v>1128</v>
      </c>
      <c r="D263">
        <v>178000</v>
      </c>
      <c r="E263">
        <v>43086</v>
      </c>
      <c r="F263">
        <f>ROUND(100*E263/D263,0)</f>
        <v>24</v>
      </c>
      <c r="G263" t="s">
        <v>14</v>
      </c>
      <c r="H263">
        <v>395</v>
      </c>
      <c r="I263">
        <f>ROUND(IF(H263&gt;0,E263/H263,0),2)</f>
        <v>109.08</v>
      </c>
      <c r="J263" t="s">
        <v>107</v>
      </c>
      <c r="K263" t="s">
        <v>108</v>
      </c>
      <c r="L263">
        <v>1433912400</v>
      </c>
      <c r="M263" s="8">
        <f>(((L263/60)/60)/24)+DATE(1970,1,1)</f>
        <v>42165.208333333328</v>
      </c>
      <c r="N263">
        <v>1436158800</v>
      </c>
      <c r="O263" s="8">
        <f>(((N263/60)/60)/24)+DATE(1970,1,1)</f>
        <v>42191.208333333328</v>
      </c>
      <c r="P263" t="b">
        <v>0</v>
      </c>
      <c r="Q263" t="b">
        <v>0</v>
      </c>
      <c r="R263" t="s">
        <v>292</v>
      </c>
      <c r="S263" t="str">
        <f>LEFT(R263,FIND("/",R263)-1)</f>
        <v>games</v>
      </c>
      <c r="T263" t="str">
        <f>RIGHT(R263,LEN(R263)-LEN(S263)-1)</f>
        <v>mobile games</v>
      </c>
    </row>
    <row r="264" spans="1:20" x14ac:dyDescent="0.35">
      <c r="A264">
        <v>542</v>
      </c>
      <c r="B264" s="4" t="s">
        <v>1129</v>
      </c>
      <c r="C264" s="3" t="s">
        <v>1130</v>
      </c>
      <c r="D264">
        <v>77000</v>
      </c>
      <c r="E264">
        <v>1930</v>
      </c>
      <c r="F264">
        <f>ROUND(100*E264/D264,0)</f>
        <v>3</v>
      </c>
      <c r="G264" t="s">
        <v>14</v>
      </c>
      <c r="H264">
        <v>49</v>
      </c>
      <c r="I264">
        <f>ROUND(IF(H264&gt;0,E264/H264,0),2)</f>
        <v>39.39</v>
      </c>
      <c r="J264" t="s">
        <v>40</v>
      </c>
      <c r="K264" t="s">
        <v>41</v>
      </c>
      <c r="L264">
        <v>1453442400</v>
      </c>
      <c r="M264" s="8">
        <f>(((L264/60)/60)/24)+DATE(1970,1,1)</f>
        <v>42391.25</v>
      </c>
      <c r="N264">
        <v>1456034400</v>
      </c>
      <c r="O264" s="8">
        <f>(((N264/60)/60)/24)+DATE(1970,1,1)</f>
        <v>42421.25</v>
      </c>
      <c r="P264" t="b">
        <v>0</v>
      </c>
      <c r="Q264" t="b">
        <v>0</v>
      </c>
      <c r="R264" t="s">
        <v>60</v>
      </c>
      <c r="S264" t="str">
        <f>LEFT(R264,FIND("/",R264)-1)</f>
        <v>music</v>
      </c>
      <c r="T264" t="str">
        <f>RIGHT(R264,LEN(R264)-LEN(S264)-1)</f>
        <v>indie rock</v>
      </c>
    </row>
    <row r="265" spans="1:20" x14ac:dyDescent="0.35">
      <c r="A265">
        <v>543</v>
      </c>
      <c r="B265" s="4" t="s">
        <v>1131</v>
      </c>
      <c r="C265" s="3" t="s">
        <v>1132</v>
      </c>
      <c r="D265">
        <v>84900</v>
      </c>
      <c r="E265">
        <v>13864</v>
      </c>
      <c r="F265">
        <f>ROUND(100*E265/D265,0)</f>
        <v>16</v>
      </c>
      <c r="G265" t="s">
        <v>14</v>
      </c>
      <c r="H265">
        <v>180</v>
      </c>
      <c r="I265">
        <f>ROUND(IF(H265&gt;0,E265/H265,0),2)</f>
        <v>77.02</v>
      </c>
      <c r="J265" t="s">
        <v>21</v>
      </c>
      <c r="K265" t="s">
        <v>22</v>
      </c>
      <c r="L265">
        <v>1378875600</v>
      </c>
      <c r="M265" s="8">
        <f>(((L265/60)/60)/24)+DATE(1970,1,1)</f>
        <v>41528.208333333336</v>
      </c>
      <c r="N265">
        <v>1380171600</v>
      </c>
      <c r="O265" s="8">
        <f>(((N265/60)/60)/24)+DATE(1970,1,1)</f>
        <v>41543.208333333336</v>
      </c>
      <c r="P265" t="b">
        <v>0</v>
      </c>
      <c r="Q265" t="b">
        <v>0</v>
      </c>
      <c r="R265" t="s">
        <v>89</v>
      </c>
      <c r="S265" t="str">
        <f>LEFT(R265,FIND("/",R265)-1)</f>
        <v>games</v>
      </c>
      <c r="T265" t="str">
        <f>RIGHT(R265,LEN(R265)-LEN(S265)-1)</f>
        <v>video games</v>
      </c>
    </row>
    <row r="266" spans="1:20" x14ac:dyDescent="0.35">
      <c r="A266">
        <v>545</v>
      </c>
      <c r="B266" s="4" t="s">
        <v>1135</v>
      </c>
      <c r="C266" s="3" t="s">
        <v>1136</v>
      </c>
      <c r="D266">
        <v>184800</v>
      </c>
      <c r="E266">
        <v>164109</v>
      </c>
      <c r="F266">
        <f>ROUND(100*E266/D266,0)</f>
        <v>89</v>
      </c>
      <c r="G266" t="s">
        <v>14</v>
      </c>
      <c r="H266">
        <v>2690</v>
      </c>
      <c r="I266">
        <f>ROUND(IF(H266&gt;0,E266/H266,0),2)</f>
        <v>61.01</v>
      </c>
      <c r="J266" t="s">
        <v>21</v>
      </c>
      <c r="K266" t="s">
        <v>22</v>
      </c>
      <c r="L266">
        <v>1577253600</v>
      </c>
      <c r="M266" s="8">
        <f>(((L266/60)/60)/24)+DATE(1970,1,1)</f>
        <v>43824.25</v>
      </c>
      <c r="N266">
        <v>1578981600</v>
      </c>
      <c r="O266" s="8">
        <f>(((N266/60)/60)/24)+DATE(1970,1,1)</f>
        <v>43844.25</v>
      </c>
      <c r="P266" t="b">
        <v>0</v>
      </c>
      <c r="Q266" t="b">
        <v>0</v>
      </c>
      <c r="R266" t="s">
        <v>33</v>
      </c>
      <c r="S266" t="str">
        <f>LEFT(R266,FIND("/",R266)-1)</f>
        <v>theater</v>
      </c>
      <c r="T266" t="str">
        <f>RIGHT(R266,LEN(R266)-LEN(S266)-1)</f>
        <v>plays</v>
      </c>
    </row>
    <row r="267" spans="1:20" x14ac:dyDescent="0.35">
      <c r="A267">
        <v>551</v>
      </c>
      <c r="B267" s="4" t="s">
        <v>1147</v>
      </c>
      <c r="C267" s="3" t="s">
        <v>1148</v>
      </c>
      <c r="D267">
        <v>180100</v>
      </c>
      <c r="E267">
        <v>105598</v>
      </c>
      <c r="F267">
        <f>ROUND(100*E267/D267,0)</f>
        <v>59</v>
      </c>
      <c r="G267" t="s">
        <v>14</v>
      </c>
      <c r="H267">
        <v>2779</v>
      </c>
      <c r="I267">
        <f>ROUND(IF(H267&gt;0,E267/H267,0),2)</f>
        <v>38</v>
      </c>
      <c r="J267" t="s">
        <v>26</v>
      </c>
      <c r="K267" t="s">
        <v>27</v>
      </c>
      <c r="L267">
        <v>1419055200</v>
      </c>
      <c r="M267" s="8">
        <f>(((L267/60)/60)/24)+DATE(1970,1,1)</f>
        <v>41993.25</v>
      </c>
      <c r="N267">
        <v>1422511200</v>
      </c>
      <c r="O267" s="8">
        <f>(((N267/60)/60)/24)+DATE(1970,1,1)</f>
        <v>42033.25</v>
      </c>
      <c r="P267" t="b">
        <v>0</v>
      </c>
      <c r="Q267" t="b">
        <v>1</v>
      </c>
      <c r="R267" t="s">
        <v>28</v>
      </c>
      <c r="S267" t="str">
        <f>LEFT(R267,FIND("/",R267)-1)</f>
        <v>technology</v>
      </c>
      <c r="T267" t="str">
        <f>RIGHT(R267,LEN(R267)-LEN(S267)-1)</f>
        <v>web</v>
      </c>
    </row>
    <row r="268" spans="1:20" x14ac:dyDescent="0.35">
      <c r="A268">
        <v>552</v>
      </c>
      <c r="B268" s="4" t="s">
        <v>1149</v>
      </c>
      <c r="C268" s="3" t="s">
        <v>1150</v>
      </c>
      <c r="D268">
        <v>9000</v>
      </c>
      <c r="E268">
        <v>8866</v>
      </c>
      <c r="F268">
        <f>ROUND(100*E268/D268,0)</f>
        <v>99</v>
      </c>
      <c r="G268" t="s">
        <v>14</v>
      </c>
      <c r="H268">
        <v>92</v>
      </c>
      <c r="I268">
        <f>ROUND(IF(H268&gt;0,E268/H268,0),2)</f>
        <v>96.37</v>
      </c>
      <c r="J268" t="s">
        <v>21</v>
      </c>
      <c r="K268" t="s">
        <v>22</v>
      </c>
      <c r="L268">
        <v>1480140000</v>
      </c>
      <c r="M268" s="8">
        <f>(((L268/60)/60)/24)+DATE(1970,1,1)</f>
        <v>42700.25</v>
      </c>
      <c r="N268">
        <v>1480312800</v>
      </c>
      <c r="O268" s="8">
        <f>(((N268/60)/60)/24)+DATE(1970,1,1)</f>
        <v>42702.25</v>
      </c>
      <c r="P268" t="b">
        <v>0</v>
      </c>
      <c r="Q268" t="b">
        <v>0</v>
      </c>
      <c r="R268" t="s">
        <v>33</v>
      </c>
      <c r="S268" t="str">
        <f>LEFT(R268,FIND("/",R268)-1)</f>
        <v>theater</v>
      </c>
      <c r="T268" t="str">
        <f>RIGHT(R268,LEN(R268)-LEN(S268)-1)</f>
        <v>plays</v>
      </c>
    </row>
    <row r="269" spans="1:20" ht="31" x14ac:dyDescent="0.35">
      <c r="A269">
        <v>553</v>
      </c>
      <c r="B269" s="4" t="s">
        <v>1151</v>
      </c>
      <c r="C269" s="3" t="s">
        <v>1152</v>
      </c>
      <c r="D269">
        <v>170600</v>
      </c>
      <c r="E269">
        <v>75022</v>
      </c>
      <c r="F269">
        <f>ROUND(100*E269/D269,0)</f>
        <v>44</v>
      </c>
      <c r="G269" t="s">
        <v>14</v>
      </c>
      <c r="H269">
        <v>1028</v>
      </c>
      <c r="I269">
        <f>ROUND(IF(H269&gt;0,E269/H269,0),2)</f>
        <v>72.98</v>
      </c>
      <c r="J269" t="s">
        <v>21</v>
      </c>
      <c r="K269" t="s">
        <v>22</v>
      </c>
      <c r="L269">
        <v>1293948000</v>
      </c>
      <c r="M269" s="8">
        <f>(((L269/60)/60)/24)+DATE(1970,1,1)</f>
        <v>40545.25</v>
      </c>
      <c r="N269">
        <v>1294034400</v>
      </c>
      <c r="O269" s="8">
        <f>(((N269/60)/60)/24)+DATE(1970,1,1)</f>
        <v>40546.25</v>
      </c>
      <c r="P269" t="b">
        <v>0</v>
      </c>
      <c r="Q269" t="b">
        <v>0</v>
      </c>
      <c r="R269" t="s">
        <v>23</v>
      </c>
      <c r="S269" t="str">
        <f>LEFT(R269,FIND("/",R269)-1)</f>
        <v>music</v>
      </c>
      <c r="T269" t="str">
        <f>RIGHT(R269,LEN(R269)-LEN(S269)-1)</f>
        <v>rock</v>
      </c>
    </row>
    <row r="270" spans="1:20" ht="31" x14ac:dyDescent="0.35">
      <c r="A270">
        <v>562</v>
      </c>
      <c r="B270" s="4" t="s">
        <v>1168</v>
      </c>
      <c r="C270" s="3" t="s">
        <v>1169</v>
      </c>
      <c r="D270">
        <v>9900</v>
      </c>
      <c r="E270">
        <v>1269</v>
      </c>
      <c r="F270">
        <f>ROUND(100*E270/D270,0)</f>
        <v>13</v>
      </c>
      <c r="G270" t="s">
        <v>14</v>
      </c>
      <c r="H270">
        <v>26</v>
      </c>
      <c r="I270">
        <f>ROUND(IF(H270&gt;0,E270/H270,0),2)</f>
        <v>48.81</v>
      </c>
      <c r="J270" t="s">
        <v>98</v>
      </c>
      <c r="K270" t="s">
        <v>99</v>
      </c>
      <c r="L270">
        <v>1552366800</v>
      </c>
      <c r="M270" s="8">
        <f>(((L270/60)/60)/24)+DATE(1970,1,1)</f>
        <v>43536.208333333328</v>
      </c>
      <c r="N270">
        <v>1552539600</v>
      </c>
      <c r="O270" s="8">
        <f>(((N270/60)/60)/24)+DATE(1970,1,1)</f>
        <v>43538.208333333328</v>
      </c>
      <c r="P270" t="b">
        <v>0</v>
      </c>
      <c r="Q270" t="b">
        <v>0</v>
      </c>
      <c r="R270" t="s">
        <v>23</v>
      </c>
      <c r="S270" t="str">
        <f>LEFT(R270,FIND("/",R270)-1)</f>
        <v>music</v>
      </c>
      <c r="T270" t="str">
        <f>RIGHT(R270,LEN(R270)-LEN(S270)-1)</f>
        <v>rock</v>
      </c>
    </row>
    <row r="271" spans="1:20" x14ac:dyDescent="0.35">
      <c r="A271">
        <v>564</v>
      </c>
      <c r="B271" s="4" t="s">
        <v>1172</v>
      </c>
      <c r="C271" s="3" t="s">
        <v>1173</v>
      </c>
      <c r="D271">
        <v>168700</v>
      </c>
      <c r="E271">
        <v>141393</v>
      </c>
      <c r="F271">
        <f>ROUND(100*E271/D271,0)</f>
        <v>84</v>
      </c>
      <c r="G271" t="s">
        <v>14</v>
      </c>
      <c r="H271">
        <v>1790</v>
      </c>
      <c r="I271">
        <f>ROUND(IF(H271&gt;0,E271/H271,0),2)</f>
        <v>78.989999999999995</v>
      </c>
      <c r="J271" t="s">
        <v>21</v>
      </c>
      <c r="K271" t="s">
        <v>22</v>
      </c>
      <c r="L271">
        <v>1426395600</v>
      </c>
      <c r="M271" s="8">
        <f>(((L271/60)/60)/24)+DATE(1970,1,1)</f>
        <v>42078.208333333328</v>
      </c>
      <c r="N271">
        <v>1427086800</v>
      </c>
      <c r="O271" s="8">
        <f>(((N271/60)/60)/24)+DATE(1970,1,1)</f>
        <v>42086.208333333328</v>
      </c>
      <c r="P271" t="b">
        <v>0</v>
      </c>
      <c r="Q271" t="b">
        <v>0</v>
      </c>
      <c r="R271" t="s">
        <v>33</v>
      </c>
      <c r="S271" t="str">
        <f>LEFT(R271,FIND("/",R271)-1)</f>
        <v>theater</v>
      </c>
      <c r="T271" t="str">
        <f>RIGHT(R271,LEN(R271)-LEN(S271)-1)</f>
        <v>plays</v>
      </c>
    </row>
    <row r="272" spans="1:20" x14ac:dyDescent="0.35">
      <c r="A272">
        <v>566</v>
      </c>
      <c r="B272" s="4" t="s">
        <v>1176</v>
      </c>
      <c r="C272" s="3" t="s">
        <v>1177</v>
      </c>
      <c r="D272">
        <v>9300</v>
      </c>
      <c r="E272">
        <v>4124</v>
      </c>
      <c r="F272">
        <f>ROUND(100*E272/D272,0)</f>
        <v>44</v>
      </c>
      <c r="G272" t="s">
        <v>14</v>
      </c>
      <c r="H272">
        <v>37</v>
      </c>
      <c r="I272">
        <f>ROUND(IF(H272&gt;0,E272/H272,0),2)</f>
        <v>111.46</v>
      </c>
      <c r="J272" t="s">
        <v>21</v>
      </c>
      <c r="K272" t="s">
        <v>22</v>
      </c>
      <c r="L272">
        <v>1456293600</v>
      </c>
      <c r="M272" s="8">
        <f>(((L272/60)/60)/24)+DATE(1970,1,1)</f>
        <v>42424.25</v>
      </c>
      <c r="N272">
        <v>1458277200</v>
      </c>
      <c r="O272" s="8">
        <f>(((N272/60)/60)/24)+DATE(1970,1,1)</f>
        <v>42447.208333333328</v>
      </c>
      <c r="P272" t="b">
        <v>0</v>
      </c>
      <c r="Q272" t="b">
        <v>1</v>
      </c>
      <c r="R272" t="s">
        <v>50</v>
      </c>
      <c r="S272" t="str">
        <f>LEFT(R272,FIND("/",R272)-1)</f>
        <v>music</v>
      </c>
      <c r="T272" t="str">
        <f>RIGHT(R272,LEN(R272)-LEN(S272)-1)</f>
        <v>electric music</v>
      </c>
    </row>
    <row r="273" spans="1:20" x14ac:dyDescent="0.35">
      <c r="A273">
        <v>571</v>
      </c>
      <c r="B273" s="4" t="s">
        <v>1186</v>
      </c>
      <c r="C273" s="3" t="s">
        <v>1187</v>
      </c>
      <c r="D273">
        <v>3500</v>
      </c>
      <c r="E273">
        <v>3295</v>
      </c>
      <c r="F273">
        <f>ROUND(100*E273/D273,0)</f>
        <v>94</v>
      </c>
      <c r="G273" t="s">
        <v>14</v>
      </c>
      <c r="H273">
        <v>35</v>
      </c>
      <c r="I273">
        <f>ROUND(IF(H273&gt;0,E273/H273,0),2)</f>
        <v>94.14</v>
      </c>
      <c r="J273" t="s">
        <v>107</v>
      </c>
      <c r="K273" t="s">
        <v>108</v>
      </c>
      <c r="L273">
        <v>1434690000</v>
      </c>
      <c r="M273" s="8">
        <f>(((L273/60)/60)/24)+DATE(1970,1,1)</f>
        <v>42174.208333333328</v>
      </c>
      <c r="N273">
        <v>1438750800</v>
      </c>
      <c r="O273" s="8">
        <f>(((N273/60)/60)/24)+DATE(1970,1,1)</f>
        <v>42221.208333333328</v>
      </c>
      <c r="P273" t="b">
        <v>0</v>
      </c>
      <c r="Q273" t="b">
        <v>0</v>
      </c>
      <c r="R273" t="s">
        <v>100</v>
      </c>
      <c r="S273" t="str">
        <f>LEFT(R273,FIND("/",R273)-1)</f>
        <v>film &amp; video</v>
      </c>
      <c r="T273" t="str">
        <f>RIGHT(R273,LEN(R273)-LEN(S273)-1)</f>
        <v>shorts</v>
      </c>
    </row>
    <row r="274" spans="1:20" x14ac:dyDescent="0.35">
      <c r="A274">
        <v>575</v>
      </c>
      <c r="B274" s="4" t="s">
        <v>1194</v>
      </c>
      <c r="C274" s="3" t="s">
        <v>1195</v>
      </c>
      <c r="D274">
        <v>83300</v>
      </c>
      <c r="E274">
        <v>52421</v>
      </c>
      <c r="F274">
        <f>ROUND(100*E274/D274,0)</f>
        <v>63</v>
      </c>
      <c r="G274" t="s">
        <v>14</v>
      </c>
      <c r="H274">
        <v>558</v>
      </c>
      <c r="I274">
        <f>ROUND(IF(H274&gt;0,E274/H274,0),2)</f>
        <v>93.94</v>
      </c>
      <c r="J274" t="s">
        <v>21</v>
      </c>
      <c r="K274" t="s">
        <v>22</v>
      </c>
      <c r="L274">
        <v>1400562000</v>
      </c>
      <c r="M274" s="8">
        <f>(((L274/60)/60)/24)+DATE(1970,1,1)</f>
        <v>41779.208333333336</v>
      </c>
      <c r="N274">
        <v>1400821200</v>
      </c>
      <c r="O274" s="8">
        <f>(((N274/60)/60)/24)+DATE(1970,1,1)</f>
        <v>41782.208333333336</v>
      </c>
      <c r="P274" t="b">
        <v>0</v>
      </c>
      <c r="Q274" t="b">
        <v>1</v>
      </c>
      <c r="R274" t="s">
        <v>33</v>
      </c>
      <c r="S274" t="str">
        <f>LEFT(R274,FIND("/",R274)-1)</f>
        <v>theater</v>
      </c>
      <c r="T274" t="str">
        <f>RIGHT(R274,LEN(R274)-LEN(S274)-1)</f>
        <v>plays</v>
      </c>
    </row>
    <row r="275" spans="1:20" ht="31" x14ac:dyDescent="0.35">
      <c r="A275">
        <v>576</v>
      </c>
      <c r="B275" s="4" t="s">
        <v>1196</v>
      </c>
      <c r="C275" s="3" t="s">
        <v>1197</v>
      </c>
      <c r="D275">
        <v>9700</v>
      </c>
      <c r="E275">
        <v>6298</v>
      </c>
      <c r="F275">
        <f>ROUND(100*E275/D275,0)</f>
        <v>65</v>
      </c>
      <c r="G275" t="s">
        <v>14</v>
      </c>
      <c r="H275">
        <v>64</v>
      </c>
      <c r="I275">
        <f>ROUND(IF(H275&gt;0,E275/H275,0),2)</f>
        <v>98.41</v>
      </c>
      <c r="J275" t="s">
        <v>21</v>
      </c>
      <c r="K275" t="s">
        <v>22</v>
      </c>
      <c r="L275">
        <v>1509512400</v>
      </c>
      <c r="M275" s="8">
        <f>(((L275/60)/60)/24)+DATE(1970,1,1)</f>
        <v>43040.208333333328</v>
      </c>
      <c r="N275">
        <v>1510984800</v>
      </c>
      <c r="O275" s="8">
        <f>(((N275/60)/60)/24)+DATE(1970,1,1)</f>
        <v>43057.25</v>
      </c>
      <c r="P275" t="b">
        <v>0</v>
      </c>
      <c r="Q275" t="b">
        <v>0</v>
      </c>
      <c r="R275" t="s">
        <v>33</v>
      </c>
      <c r="S275" t="str">
        <f>LEFT(R275,FIND("/",R275)-1)</f>
        <v>theater</v>
      </c>
      <c r="T275" t="str">
        <f>RIGHT(R275,LEN(R275)-LEN(S275)-1)</f>
        <v>plays</v>
      </c>
    </row>
    <row r="276" spans="1:20" x14ac:dyDescent="0.35">
      <c r="A276">
        <v>578</v>
      </c>
      <c r="B276" s="4" t="s">
        <v>1200</v>
      </c>
      <c r="C276" s="3" t="s">
        <v>1201</v>
      </c>
      <c r="D276">
        <v>96500</v>
      </c>
      <c r="E276">
        <v>16168</v>
      </c>
      <c r="F276">
        <f>ROUND(100*E276/D276,0)</f>
        <v>17</v>
      </c>
      <c r="G276" t="s">
        <v>14</v>
      </c>
      <c r="H276">
        <v>245</v>
      </c>
      <c r="I276">
        <f>ROUND(IF(H276&gt;0,E276/H276,0),2)</f>
        <v>65.989999999999995</v>
      </c>
      <c r="J276" t="s">
        <v>21</v>
      </c>
      <c r="K276" t="s">
        <v>22</v>
      </c>
      <c r="L276">
        <v>1322719200</v>
      </c>
      <c r="M276" s="8">
        <f>(((L276/60)/60)/24)+DATE(1970,1,1)</f>
        <v>40878.25</v>
      </c>
      <c r="N276">
        <v>1322978400</v>
      </c>
      <c r="O276" s="8">
        <f>(((N276/60)/60)/24)+DATE(1970,1,1)</f>
        <v>40881.25</v>
      </c>
      <c r="P276" t="b">
        <v>0</v>
      </c>
      <c r="Q276" t="b">
        <v>0</v>
      </c>
      <c r="R276" t="s">
        <v>474</v>
      </c>
      <c r="S276" t="str">
        <f>LEFT(R276,FIND("/",R276)-1)</f>
        <v>film &amp; video</v>
      </c>
      <c r="T276" t="str">
        <f>RIGHT(R276,LEN(R276)-LEN(S276)-1)</f>
        <v>science fiction</v>
      </c>
    </row>
    <row r="277" spans="1:20" x14ac:dyDescent="0.35">
      <c r="A277">
        <v>581</v>
      </c>
      <c r="B277" s="4" t="s">
        <v>1205</v>
      </c>
      <c r="C277" s="3" t="s">
        <v>1206</v>
      </c>
      <c r="D277">
        <v>6000</v>
      </c>
      <c r="E277">
        <v>3841</v>
      </c>
      <c r="F277">
        <f>ROUND(100*E277/D277,0)</f>
        <v>64</v>
      </c>
      <c r="G277" t="s">
        <v>14</v>
      </c>
      <c r="H277">
        <v>71</v>
      </c>
      <c r="I277">
        <f>ROUND(IF(H277&gt;0,E277/H277,0),2)</f>
        <v>54.1</v>
      </c>
      <c r="J277" t="s">
        <v>21</v>
      </c>
      <c r="K277" t="s">
        <v>22</v>
      </c>
      <c r="L277">
        <v>1304053200</v>
      </c>
      <c r="M277" s="8">
        <f>(((L277/60)/60)/24)+DATE(1970,1,1)</f>
        <v>40662.208333333336</v>
      </c>
      <c r="N277">
        <v>1305349200</v>
      </c>
      <c r="O277" s="8">
        <f>(((N277/60)/60)/24)+DATE(1970,1,1)</f>
        <v>40677.208333333336</v>
      </c>
      <c r="P277" t="b">
        <v>0</v>
      </c>
      <c r="Q277" t="b">
        <v>0</v>
      </c>
      <c r="R277" t="s">
        <v>28</v>
      </c>
      <c r="S277" t="str">
        <f>LEFT(R277,FIND("/",R277)-1)</f>
        <v>technology</v>
      </c>
      <c r="T277" t="str">
        <f>RIGHT(R277,LEN(R277)-LEN(S277)-1)</f>
        <v>web</v>
      </c>
    </row>
    <row r="278" spans="1:20" x14ac:dyDescent="0.35">
      <c r="A278">
        <v>582</v>
      </c>
      <c r="B278" s="4" t="s">
        <v>1207</v>
      </c>
      <c r="C278" s="3" t="s">
        <v>1208</v>
      </c>
      <c r="D278">
        <v>8700</v>
      </c>
      <c r="E278">
        <v>4531</v>
      </c>
      <c r="F278">
        <f>ROUND(100*E278/D278,0)</f>
        <v>52</v>
      </c>
      <c r="G278" t="s">
        <v>14</v>
      </c>
      <c r="H278">
        <v>42</v>
      </c>
      <c r="I278">
        <f>ROUND(IF(H278&gt;0,E278/H278,0),2)</f>
        <v>107.88</v>
      </c>
      <c r="J278" t="s">
        <v>21</v>
      </c>
      <c r="K278" t="s">
        <v>22</v>
      </c>
      <c r="L278">
        <v>1433912400</v>
      </c>
      <c r="M278" s="8">
        <f>(((L278/60)/60)/24)+DATE(1970,1,1)</f>
        <v>42165.208333333328</v>
      </c>
      <c r="N278">
        <v>1434344400</v>
      </c>
      <c r="O278" s="8">
        <f>(((N278/60)/60)/24)+DATE(1970,1,1)</f>
        <v>42170.208333333328</v>
      </c>
      <c r="P278" t="b">
        <v>0</v>
      </c>
      <c r="Q278" t="b">
        <v>1</v>
      </c>
      <c r="R278" t="s">
        <v>89</v>
      </c>
      <c r="S278" t="str">
        <f>LEFT(R278,FIND("/",R278)-1)</f>
        <v>games</v>
      </c>
      <c r="T278" t="str">
        <f>RIGHT(R278,LEN(R278)-LEN(S278)-1)</f>
        <v>video games</v>
      </c>
    </row>
    <row r="279" spans="1:20" x14ac:dyDescent="0.35">
      <c r="A279">
        <v>587</v>
      </c>
      <c r="B279" s="4" t="s">
        <v>1216</v>
      </c>
      <c r="C279" s="3" t="s">
        <v>1217</v>
      </c>
      <c r="D279">
        <v>9400</v>
      </c>
      <c r="E279">
        <v>6852</v>
      </c>
      <c r="F279">
        <f>ROUND(100*E279/D279,0)</f>
        <v>73</v>
      </c>
      <c r="G279" t="s">
        <v>14</v>
      </c>
      <c r="H279">
        <v>156</v>
      </c>
      <c r="I279">
        <f>ROUND(IF(H279&gt;0,E279/H279,0),2)</f>
        <v>43.92</v>
      </c>
      <c r="J279" t="s">
        <v>15</v>
      </c>
      <c r="K279" t="s">
        <v>16</v>
      </c>
      <c r="L279">
        <v>1547877600</v>
      </c>
      <c r="M279" s="8">
        <f>(((L279/60)/60)/24)+DATE(1970,1,1)</f>
        <v>43484.25</v>
      </c>
      <c r="N279">
        <v>1552366800</v>
      </c>
      <c r="O279" s="8">
        <f>(((N279/60)/60)/24)+DATE(1970,1,1)</f>
        <v>43536.208333333328</v>
      </c>
      <c r="P279" t="b">
        <v>0</v>
      </c>
      <c r="Q279" t="b">
        <v>1</v>
      </c>
      <c r="R279" t="s">
        <v>17</v>
      </c>
      <c r="S279" t="str">
        <f>LEFT(R279,FIND("/",R279)-1)</f>
        <v>food</v>
      </c>
      <c r="T279" t="str">
        <f>RIGHT(R279,LEN(R279)-LEN(S279)-1)</f>
        <v>food trucks</v>
      </c>
    </row>
    <row r="280" spans="1:20" x14ac:dyDescent="0.35">
      <c r="A280">
        <v>588</v>
      </c>
      <c r="B280" s="4" t="s">
        <v>1218</v>
      </c>
      <c r="C280" s="3" t="s">
        <v>1219</v>
      </c>
      <c r="D280">
        <v>157600</v>
      </c>
      <c r="E280">
        <v>124517</v>
      </c>
      <c r="F280">
        <f>ROUND(100*E280/D280,0)</f>
        <v>79</v>
      </c>
      <c r="G280" t="s">
        <v>14</v>
      </c>
      <c r="H280">
        <v>1368</v>
      </c>
      <c r="I280">
        <f>ROUND(IF(H280&gt;0,E280/H280,0),2)</f>
        <v>91.02</v>
      </c>
      <c r="J280" t="s">
        <v>40</v>
      </c>
      <c r="K280" t="s">
        <v>41</v>
      </c>
      <c r="L280">
        <v>1269493200</v>
      </c>
      <c r="M280" s="8">
        <f>(((L280/60)/60)/24)+DATE(1970,1,1)</f>
        <v>40262.208333333336</v>
      </c>
      <c r="N280">
        <v>1272171600</v>
      </c>
      <c r="O280" s="8">
        <f>(((N280/60)/60)/24)+DATE(1970,1,1)</f>
        <v>40293.208333333336</v>
      </c>
      <c r="P280" t="b">
        <v>0</v>
      </c>
      <c r="Q280" t="b">
        <v>0</v>
      </c>
      <c r="R280" t="s">
        <v>33</v>
      </c>
      <c r="S280" t="str">
        <f>LEFT(R280,FIND("/",R280)-1)</f>
        <v>theater</v>
      </c>
      <c r="T280" t="str">
        <f>RIGHT(R280,LEN(R280)-LEN(S280)-1)</f>
        <v>plays</v>
      </c>
    </row>
    <row r="281" spans="1:20" x14ac:dyDescent="0.35">
      <c r="A281">
        <v>589</v>
      </c>
      <c r="B281" s="4" t="s">
        <v>1220</v>
      </c>
      <c r="C281" s="3" t="s">
        <v>1221</v>
      </c>
      <c r="D281">
        <v>7900</v>
      </c>
      <c r="E281">
        <v>5113</v>
      </c>
      <c r="F281">
        <f>ROUND(100*E281/D281,0)</f>
        <v>65</v>
      </c>
      <c r="G281" t="s">
        <v>14</v>
      </c>
      <c r="H281">
        <v>102</v>
      </c>
      <c r="I281">
        <f>ROUND(IF(H281&gt;0,E281/H281,0),2)</f>
        <v>50.13</v>
      </c>
      <c r="J281" t="s">
        <v>21</v>
      </c>
      <c r="K281" t="s">
        <v>22</v>
      </c>
      <c r="L281">
        <v>1436072400</v>
      </c>
      <c r="M281" s="8">
        <f>(((L281/60)/60)/24)+DATE(1970,1,1)</f>
        <v>42190.208333333328</v>
      </c>
      <c r="N281">
        <v>1436677200</v>
      </c>
      <c r="O281" s="8">
        <f>(((N281/60)/60)/24)+DATE(1970,1,1)</f>
        <v>42197.208333333328</v>
      </c>
      <c r="P281" t="b">
        <v>0</v>
      </c>
      <c r="Q281" t="b">
        <v>0</v>
      </c>
      <c r="R281" t="s">
        <v>42</v>
      </c>
      <c r="S281" t="str">
        <f>LEFT(R281,FIND("/",R281)-1)</f>
        <v>film &amp; video</v>
      </c>
      <c r="T281" t="str">
        <f>RIGHT(R281,LEN(R281)-LEN(S281)-1)</f>
        <v>documentary</v>
      </c>
    </row>
    <row r="282" spans="1:20" ht="31" x14ac:dyDescent="0.35">
      <c r="A282">
        <v>590</v>
      </c>
      <c r="B282" s="4" t="s">
        <v>1222</v>
      </c>
      <c r="C282" s="3" t="s">
        <v>1223</v>
      </c>
      <c r="D282">
        <v>7100</v>
      </c>
      <c r="E282">
        <v>5824</v>
      </c>
      <c r="F282">
        <f>ROUND(100*E282/D282,0)</f>
        <v>82</v>
      </c>
      <c r="G282" t="s">
        <v>14</v>
      </c>
      <c r="H282">
        <v>86</v>
      </c>
      <c r="I282">
        <f>ROUND(IF(H282&gt;0,E282/H282,0),2)</f>
        <v>67.72</v>
      </c>
      <c r="J282" t="s">
        <v>26</v>
      </c>
      <c r="K282" t="s">
        <v>27</v>
      </c>
      <c r="L282">
        <v>1419141600</v>
      </c>
      <c r="M282" s="8">
        <f>(((L282/60)/60)/24)+DATE(1970,1,1)</f>
        <v>41994.25</v>
      </c>
      <c r="N282">
        <v>1420092000</v>
      </c>
      <c r="O282" s="8">
        <f>(((N282/60)/60)/24)+DATE(1970,1,1)</f>
        <v>42005.25</v>
      </c>
      <c r="P282" t="b">
        <v>0</v>
      </c>
      <c r="Q282" t="b">
        <v>0</v>
      </c>
      <c r="R282" t="s">
        <v>133</v>
      </c>
      <c r="S282" t="str">
        <f>LEFT(R282,FIND("/",R282)-1)</f>
        <v>publishing</v>
      </c>
      <c r="T282" t="str">
        <f>RIGHT(R282,LEN(R282)-LEN(S282)-1)</f>
        <v>radio &amp; podcasts</v>
      </c>
    </row>
    <row r="283" spans="1:20" ht="31" x14ac:dyDescent="0.35">
      <c r="A283">
        <v>592</v>
      </c>
      <c r="B283" s="4" t="s">
        <v>1226</v>
      </c>
      <c r="C283" s="3" t="s">
        <v>1227</v>
      </c>
      <c r="D283">
        <v>156800</v>
      </c>
      <c r="E283">
        <v>20243</v>
      </c>
      <c r="F283">
        <f>ROUND(100*E283/D283,0)</f>
        <v>13</v>
      </c>
      <c r="G283" t="s">
        <v>14</v>
      </c>
      <c r="H283">
        <v>253</v>
      </c>
      <c r="I283">
        <f>ROUND(IF(H283&gt;0,E283/H283,0),2)</f>
        <v>80.010000000000005</v>
      </c>
      <c r="J283" t="s">
        <v>21</v>
      </c>
      <c r="K283" t="s">
        <v>22</v>
      </c>
      <c r="L283">
        <v>1401426000</v>
      </c>
      <c r="M283" s="8">
        <f>(((L283/60)/60)/24)+DATE(1970,1,1)</f>
        <v>41789.208333333336</v>
      </c>
      <c r="N283">
        <v>1402203600</v>
      </c>
      <c r="O283" s="8">
        <f>(((N283/60)/60)/24)+DATE(1970,1,1)</f>
        <v>41798.208333333336</v>
      </c>
      <c r="P283" t="b">
        <v>0</v>
      </c>
      <c r="Q283" t="b">
        <v>0</v>
      </c>
      <c r="R283" t="s">
        <v>33</v>
      </c>
      <c r="S283" t="str">
        <f>LEFT(R283,FIND("/",R283)-1)</f>
        <v>theater</v>
      </c>
      <c r="T283" t="str">
        <f>RIGHT(R283,LEN(R283)-LEN(S283)-1)</f>
        <v>plays</v>
      </c>
    </row>
    <row r="284" spans="1:20" ht="31" x14ac:dyDescent="0.35">
      <c r="A284">
        <v>594</v>
      </c>
      <c r="B284" s="4" t="s">
        <v>1230</v>
      </c>
      <c r="C284" s="3" t="s">
        <v>1231</v>
      </c>
      <c r="D284">
        <v>157300</v>
      </c>
      <c r="E284">
        <v>11167</v>
      </c>
      <c r="F284">
        <f>ROUND(100*E284/D284,0)</f>
        <v>7</v>
      </c>
      <c r="G284" t="s">
        <v>14</v>
      </c>
      <c r="H284">
        <v>157</v>
      </c>
      <c r="I284">
        <f>ROUND(IF(H284&gt;0,E284/H284,0),2)</f>
        <v>71.13</v>
      </c>
      <c r="J284" t="s">
        <v>21</v>
      </c>
      <c r="K284" t="s">
        <v>22</v>
      </c>
      <c r="L284">
        <v>1467003600</v>
      </c>
      <c r="M284" s="8">
        <f>(((L284/60)/60)/24)+DATE(1970,1,1)</f>
        <v>42548.208333333328</v>
      </c>
      <c r="N284">
        <v>1467262800</v>
      </c>
      <c r="O284" s="8">
        <f>(((N284/60)/60)/24)+DATE(1970,1,1)</f>
        <v>42551.208333333328</v>
      </c>
      <c r="P284" t="b">
        <v>0</v>
      </c>
      <c r="Q284" t="b">
        <v>1</v>
      </c>
      <c r="R284" t="s">
        <v>33</v>
      </c>
      <c r="S284" t="str">
        <f>LEFT(R284,FIND("/",R284)-1)</f>
        <v>theater</v>
      </c>
      <c r="T284" t="str">
        <f>RIGHT(R284,LEN(R284)-LEN(S284)-1)</f>
        <v>plays</v>
      </c>
    </row>
    <row r="285" spans="1:20" x14ac:dyDescent="0.35">
      <c r="A285">
        <v>596</v>
      </c>
      <c r="B285" s="4" t="s">
        <v>1234</v>
      </c>
      <c r="C285" s="3" t="s">
        <v>1235</v>
      </c>
      <c r="D285">
        <v>7900</v>
      </c>
      <c r="E285">
        <v>7875</v>
      </c>
      <c r="F285">
        <f>ROUND(100*E285/D285,0)</f>
        <v>100</v>
      </c>
      <c r="G285" t="s">
        <v>14</v>
      </c>
      <c r="H285">
        <v>183</v>
      </c>
      <c r="I285">
        <f>ROUND(IF(H285&gt;0,E285/H285,0),2)</f>
        <v>43.03</v>
      </c>
      <c r="J285" t="s">
        <v>21</v>
      </c>
      <c r="K285" t="s">
        <v>22</v>
      </c>
      <c r="L285">
        <v>1457157600</v>
      </c>
      <c r="M285" s="8">
        <f>(((L285/60)/60)/24)+DATE(1970,1,1)</f>
        <v>42434.25</v>
      </c>
      <c r="N285">
        <v>1457762400</v>
      </c>
      <c r="O285" s="8">
        <f>(((N285/60)/60)/24)+DATE(1970,1,1)</f>
        <v>42441.25</v>
      </c>
      <c r="P285" t="b">
        <v>0</v>
      </c>
      <c r="Q285" t="b">
        <v>1</v>
      </c>
      <c r="R285" t="s">
        <v>53</v>
      </c>
      <c r="S285" t="str">
        <f>LEFT(R285,FIND("/",R285)-1)</f>
        <v>film &amp; video</v>
      </c>
      <c r="T285" t="str">
        <f>RIGHT(R285,LEN(R285)-LEN(S285)-1)</f>
        <v>drama</v>
      </c>
    </row>
    <row r="286" spans="1:20" ht="31" x14ac:dyDescent="0.35">
      <c r="A286">
        <v>599</v>
      </c>
      <c r="B286" s="4" t="s">
        <v>1240</v>
      </c>
      <c r="C286" s="3" t="s">
        <v>1241</v>
      </c>
      <c r="D286">
        <v>140300</v>
      </c>
      <c r="E286">
        <v>5112</v>
      </c>
      <c r="F286">
        <f>ROUND(100*E286/D286,0)</f>
        <v>4</v>
      </c>
      <c r="G286" t="s">
        <v>14</v>
      </c>
      <c r="H286">
        <v>82</v>
      </c>
      <c r="I286">
        <f>ROUND(IF(H286&gt;0,E286/H286,0),2)</f>
        <v>62.34</v>
      </c>
      <c r="J286" t="s">
        <v>36</v>
      </c>
      <c r="K286" t="s">
        <v>37</v>
      </c>
      <c r="L286">
        <v>1423720800</v>
      </c>
      <c r="M286" s="8">
        <f>(((L286/60)/60)/24)+DATE(1970,1,1)</f>
        <v>42047.25</v>
      </c>
      <c r="N286">
        <v>1424412000</v>
      </c>
      <c r="O286" s="8">
        <f>(((N286/60)/60)/24)+DATE(1970,1,1)</f>
        <v>42055.25</v>
      </c>
      <c r="P286" t="b">
        <v>0</v>
      </c>
      <c r="Q286" t="b">
        <v>0</v>
      </c>
      <c r="R286" t="s">
        <v>42</v>
      </c>
      <c r="S286" t="str">
        <f>LEFT(R286,FIND("/",R286)-1)</f>
        <v>film &amp; video</v>
      </c>
      <c r="T286" t="str">
        <f>RIGHT(R286,LEN(R286)-LEN(S286)-1)</f>
        <v>documentary</v>
      </c>
    </row>
    <row r="287" spans="1:20" x14ac:dyDescent="0.35">
      <c r="A287">
        <v>600</v>
      </c>
      <c r="B287" s="4" t="s">
        <v>1242</v>
      </c>
      <c r="C287" s="3" t="s">
        <v>1243</v>
      </c>
      <c r="D287">
        <v>100</v>
      </c>
      <c r="E287">
        <v>5</v>
      </c>
      <c r="F287">
        <f>ROUND(100*E287/D287,0)</f>
        <v>5</v>
      </c>
      <c r="G287" t="s">
        <v>14</v>
      </c>
      <c r="H287">
        <v>1</v>
      </c>
      <c r="I287">
        <f>ROUND(IF(H287&gt;0,E287/H287,0),2)</f>
        <v>5</v>
      </c>
      <c r="J287" t="s">
        <v>40</v>
      </c>
      <c r="K287" t="s">
        <v>41</v>
      </c>
      <c r="L287">
        <v>1375160400</v>
      </c>
      <c r="M287" s="8">
        <f>(((L287/60)/60)/24)+DATE(1970,1,1)</f>
        <v>41485.208333333336</v>
      </c>
      <c r="N287">
        <v>1376197200</v>
      </c>
      <c r="O287" s="8">
        <f>(((N287/60)/60)/24)+DATE(1970,1,1)</f>
        <v>41497.208333333336</v>
      </c>
      <c r="P287" t="b">
        <v>0</v>
      </c>
      <c r="Q287" t="b">
        <v>0</v>
      </c>
      <c r="R287" t="s">
        <v>17</v>
      </c>
      <c r="S287" t="str">
        <f>LEFT(R287,FIND("/",R287)-1)</f>
        <v>food</v>
      </c>
      <c r="T287" t="str">
        <f>RIGHT(R287,LEN(R287)-LEN(S287)-1)</f>
        <v>food trucks</v>
      </c>
    </row>
    <row r="288" spans="1:20" x14ac:dyDescent="0.35">
      <c r="A288">
        <v>618</v>
      </c>
      <c r="B288" s="4" t="s">
        <v>1278</v>
      </c>
      <c r="C288" s="3" t="s">
        <v>1279</v>
      </c>
      <c r="D288">
        <v>198600</v>
      </c>
      <c r="E288">
        <v>97037</v>
      </c>
      <c r="F288">
        <f>ROUND(100*E288/D288,0)</f>
        <v>49</v>
      </c>
      <c r="G288" t="s">
        <v>14</v>
      </c>
      <c r="H288">
        <v>1198</v>
      </c>
      <c r="I288">
        <f>ROUND(IF(H288&gt;0,E288/H288,0),2)</f>
        <v>81</v>
      </c>
      <c r="J288" t="s">
        <v>21</v>
      </c>
      <c r="K288" t="s">
        <v>22</v>
      </c>
      <c r="L288">
        <v>1367470800</v>
      </c>
      <c r="M288" s="8">
        <f>(((L288/60)/60)/24)+DATE(1970,1,1)</f>
        <v>41396.208333333336</v>
      </c>
      <c r="N288">
        <v>1369285200</v>
      </c>
      <c r="O288" s="8">
        <f>(((N288/60)/60)/24)+DATE(1970,1,1)</f>
        <v>41417.208333333336</v>
      </c>
      <c r="P288" t="b">
        <v>0</v>
      </c>
      <c r="Q288" t="b">
        <v>0</v>
      </c>
      <c r="R288" t="s">
        <v>68</v>
      </c>
      <c r="S288" t="str">
        <f>LEFT(R288,FIND("/",R288)-1)</f>
        <v>publishing</v>
      </c>
      <c r="T288" t="str">
        <f>RIGHT(R288,LEN(R288)-LEN(S288)-1)</f>
        <v>nonfiction</v>
      </c>
    </row>
    <row r="289" spans="1:20" x14ac:dyDescent="0.35">
      <c r="A289">
        <v>619</v>
      </c>
      <c r="B289" s="4" t="s">
        <v>1280</v>
      </c>
      <c r="C289" s="3" t="s">
        <v>1281</v>
      </c>
      <c r="D289">
        <v>195900</v>
      </c>
      <c r="E289">
        <v>55757</v>
      </c>
      <c r="F289">
        <f>ROUND(100*E289/D289,0)</f>
        <v>28</v>
      </c>
      <c r="G289" t="s">
        <v>14</v>
      </c>
      <c r="H289">
        <v>648</v>
      </c>
      <c r="I289">
        <f>ROUND(IF(H289&gt;0,E289/H289,0),2)</f>
        <v>86.04</v>
      </c>
      <c r="J289" t="s">
        <v>21</v>
      </c>
      <c r="K289" t="s">
        <v>22</v>
      </c>
      <c r="L289">
        <v>1304658000</v>
      </c>
      <c r="M289" s="8">
        <f>(((L289/60)/60)/24)+DATE(1970,1,1)</f>
        <v>40669.208333333336</v>
      </c>
      <c r="N289">
        <v>1304744400</v>
      </c>
      <c r="O289" s="8">
        <f>(((N289/60)/60)/24)+DATE(1970,1,1)</f>
        <v>40670.208333333336</v>
      </c>
      <c r="P289" t="b">
        <v>1</v>
      </c>
      <c r="Q289" t="b">
        <v>1</v>
      </c>
      <c r="R289" t="s">
        <v>33</v>
      </c>
      <c r="S289" t="str">
        <f>LEFT(R289,FIND("/",R289)-1)</f>
        <v>theater</v>
      </c>
      <c r="T289" t="str">
        <f>RIGHT(R289,LEN(R289)-LEN(S289)-1)</f>
        <v>plays</v>
      </c>
    </row>
    <row r="290" spans="1:20" x14ac:dyDescent="0.35">
      <c r="A290">
        <v>622</v>
      </c>
      <c r="B290" s="4" t="s">
        <v>1286</v>
      </c>
      <c r="C290" s="3" t="s">
        <v>1287</v>
      </c>
      <c r="D290">
        <v>189000</v>
      </c>
      <c r="E290">
        <v>5916</v>
      </c>
      <c r="F290">
        <f>ROUND(100*E290/D290,0)</f>
        <v>3</v>
      </c>
      <c r="G290" t="s">
        <v>14</v>
      </c>
      <c r="H290">
        <v>64</v>
      </c>
      <c r="I290">
        <f>ROUND(IF(H290&gt;0,E290/H290,0),2)</f>
        <v>92.44</v>
      </c>
      <c r="J290" t="s">
        <v>21</v>
      </c>
      <c r="K290" t="s">
        <v>22</v>
      </c>
      <c r="L290">
        <v>1523768400</v>
      </c>
      <c r="M290" s="8">
        <f>(((L290/60)/60)/24)+DATE(1970,1,1)</f>
        <v>43205.208333333328</v>
      </c>
      <c r="N290">
        <v>1526014800</v>
      </c>
      <c r="O290" s="8">
        <f>(((N290/60)/60)/24)+DATE(1970,1,1)</f>
        <v>43231.208333333328</v>
      </c>
      <c r="P290" t="b">
        <v>0</v>
      </c>
      <c r="Q290" t="b">
        <v>0</v>
      </c>
      <c r="R290" t="s">
        <v>60</v>
      </c>
      <c r="S290" t="str">
        <f>LEFT(R290,FIND("/",R290)-1)</f>
        <v>music</v>
      </c>
      <c r="T290" t="str">
        <f>RIGHT(R290,LEN(R290)-LEN(S290)-1)</f>
        <v>indie rock</v>
      </c>
    </row>
    <row r="291" spans="1:20" ht="31" x14ac:dyDescent="0.35">
      <c r="A291">
        <v>625</v>
      </c>
      <c r="B291" s="4" t="s">
        <v>1292</v>
      </c>
      <c r="C291" s="3" t="s">
        <v>1293</v>
      </c>
      <c r="D291">
        <v>7500</v>
      </c>
      <c r="E291">
        <v>5803</v>
      </c>
      <c r="F291">
        <f>ROUND(100*E291/D291,0)</f>
        <v>77</v>
      </c>
      <c r="G291" t="s">
        <v>14</v>
      </c>
      <c r="H291">
        <v>62</v>
      </c>
      <c r="I291">
        <f>ROUND(IF(H291&gt;0,E291/H291,0),2)</f>
        <v>93.6</v>
      </c>
      <c r="J291" t="s">
        <v>21</v>
      </c>
      <c r="K291" t="s">
        <v>22</v>
      </c>
      <c r="L291">
        <v>1580104800</v>
      </c>
      <c r="M291" s="8">
        <f>(((L291/60)/60)/24)+DATE(1970,1,1)</f>
        <v>43857.25</v>
      </c>
      <c r="N291">
        <v>1581314400</v>
      </c>
      <c r="O291" s="8">
        <f>(((N291/60)/60)/24)+DATE(1970,1,1)</f>
        <v>43871.25</v>
      </c>
      <c r="P291" t="b">
        <v>0</v>
      </c>
      <c r="Q291" t="b">
        <v>0</v>
      </c>
      <c r="R291" t="s">
        <v>33</v>
      </c>
      <c r="S291" t="str">
        <f>LEFT(R291,FIND("/",R291)-1)</f>
        <v>theater</v>
      </c>
      <c r="T291" t="str">
        <f>RIGHT(R291,LEN(R291)-LEN(S291)-1)</f>
        <v>plays</v>
      </c>
    </row>
    <row r="292" spans="1:20" x14ac:dyDescent="0.35">
      <c r="A292">
        <v>629</v>
      </c>
      <c r="B292" s="4" t="s">
        <v>1300</v>
      </c>
      <c r="C292" s="3" t="s">
        <v>1301</v>
      </c>
      <c r="D292">
        <v>85900</v>
      </c>
      <c r="E292">
        <v>55476</v>
      </c>
      <c r="F292">
        <f>ROUND(100*E292/D292,0)</f>
        <v>65</v>
      </c>
      <c r="G292" t="s">
        <v>14</v>
      </c>
      <c r="H292">
        <v>750</v>
      </c>
      <c r="I292">
        <f>ROUND(IF(H292&gt;0,E292/H292,0),2)</f>
        <v>73.97</v>
      </c>
      <c r="J292" t="s">
        <v>21</v>
      </c>
      <c r="K292" t="s">
        <v>22</v>
      </c>
      <c r="L292">
        <v>1467781200</v>
      </c>
      <c r="M292" s="8">
        <f>(((L292/60)/60)/24)+DATE(1970,1,1)</f>
        <v>42557.208333333328</v>
      </c>
      <c r="N292">
        <v>1467954000</v>
      </c>
      <c r="O292" s="8">
        <f>(((N292/60)/60)/24)+DATE(1970,1,1)</f>
        <v>42559.208333333328</v>
      </c>
      <c r="P292" t="b">
        <v>0</v>
      </c>
      <c r="Q292" t="b">
        <v>1</v>
      </c>
      <c r="R292" t="s">
        <v>33</v>
      </c>
      <c r="S292" t="str">
        <f>LEFT(R292,FIND("/",R292)-1)</f>
        <v>theater</v>
      </c>
      <c r="T292" t="str">
        <f>RIGHT(R292,LEN(R292)-LEN(S292)-1)</f>
        <v>plays</v>
      </c>
    </row>
    <row r="293" spans="1:20" x14ac:dyDescent="0.35">
      <c r="A293">
        <v>633</v>
      </c>
      <c r="B293" s="4" t="s">
        <v>1308</v>
      </c>
      <c r="C293" s="3" t="s">
        <v>1309</v>
      </c>
      <c r="D293">
        <v>6700</v>
      </c>
      <c r="E293">
        <v>5569</v>
      </c>
      <c r="F293">
        <f>ROUND(100*E293/D293,0)</f>
        <v>83</v>
      </c>
      <c r="G293" t="s">
        <v>14</v>
      </c>
      <c r="H293">
        <v>105</v>
      </c>
      <c r="I293">
        <f>ROUND(IF(H293&gt;0,E293/H293,0),2)</f>
        <v>53.04</v>
      </c>
      <c r="J293" t="s">
        <v>21</v>
      </c>
      <c r="K293" t="s">
        <v>22</v>
      </c>
      <c r="L293">
        <v>1446876000</v>
      </c>
      <c r="M293" s="8">
        <f>(((L293/60)/60)/24)+DATE(1970,1,1)</f>
        <v>42315.25</v>
      </c>
      <c r="N293">
        <v>1447221600</v>
      </c>
      <c r="O293" s="8">
        <f>(((N293/60)/60)/24)+DATE(1970,1,1)</f>
        <v>42319.25</v>
      </c>
      <c r="P293" t="b">
        <v>0</v>
      </c>
      <c r="Q293" t="b">
        <v>0</v>
      </c>
      <c r="R293" t="s">
        <v>71</v>
      </c>
      <c r="S293" t="str">
        <f>LEFT(R293,FIND("/",R293)-1)</f>
        <v>film &amp; video</v>
      </c>
      <c r="T293" t="str">
        <f>RIGHT(R293,LEN(R293)-LEN(S293)-1)</f>
        <v>animation</v>
      </c>
    </row>
    <row r="294" spans="1:20" x14ac:dyDescent="0.35">
      <c r="A294">
        <v>636</v>
      </c>
      <c r="B294" s="4" t="s">
        <v>1314</v>
      </c>
      <c r="C294" s="3" t="s">
        <v>1315</v>
      </c>
      <c r="D294">
        <v>197700</v>
      </c>
      <c r="E294">
        <v>127591</v>
      </c>
      <c r="F294">
        <f>ROUND(100*E294/D294,0)</f>
        <v>65</v>
      </c>
      <c r="G294" t="s">
        <v>14</v>
      </c>
      <c r="H294">
        <v>2604</v>
      </c>
      <c r="I294">
        <f>ROUND(IF(H294&gt;0,E294/H294,0),2)</f>
        <v>49</v>
      </c>
      <c r="J294" t="s">
        <v>36</v>
      </c>
      <c r="K294" t="s">
        <v>37</v>
      </c>
      <c r="L294">
        <v>1326866400</v>
      </c>
      <c r="M294" s="8">
        <f>(((L294/60)/60)/24)+DATE(1970,1,1)</f>
        <v>40926.25</v>
      </c>
      <c r="N294">
        <v>1330754400</v>
      </c>
      <c r="O294" s="8">
        <f>(((N294/60)/60)/24)+DATE(1970,1,1)</f>
        <v>40971.25</v>
      </c>
      <c r="P294" t="b">
        <v>0</v>
      </c>
      <c r="Q294" t="b">
        <v>1</v>
      </c>
      <c r="R294" t="s">
        <v>71</v>
      </c>
      <c r="S294" t="str">
        <f>LEFT(R294,FIND("/",R294)-1)</f>
        <v>film &amp; video</v>
      </c>
      <c r="T294" t="str">
        <f>RIGHT(R294,LEN(R294)-LEN(S294)-1)</f>
        <v>animation</v>
      </c>
    </row>
    <row r="295" spans="1:20" x14ac:dyDescent="0.35">
      <c r="A295">
        <v>637</v>
      </c>
      <c r="B295" s="4" t="s">
        <v>1316</v>
      </c>
      <c r="C295" s="3" t="s">
        <v>1317</v>
      </c>
      <c r="D295">
        <v>8500</v>
      </c>
      <c r="E295">
        <v>6750</v>
      </c>
      <c r="F295">
        <f>ROUND(100*E295/D295,0)</f>
        <v>79</v>
      </c>
      <c r="G295" t="s">
        <v>14</v>
      </c>
      <c r="H295">
        <v>65</v>
      </c>
      <c r="I295">
        <f>ROUND(IF(H295&gt;0,E295/H295,0),2)</f>
        <v>103.85</v>
      </c>
      <c r="J295" t="s">
        <v>21</v>
      </c>
      <c r="K295" t="s">
        <v>22</v>
      </c>
      <c r="L295">
        <v>1479103200</v>
      </c>
      <c r="M295" s="8">
        <f>(((L295/60)/60)/24)+DATE(1970,1,1)</f>
        <v>42688.25</v>
      </c>
      <c r="N295">
        <v>1479794400</v>
      </c>
      <c r="O295" s="8">
        <f>(((N295/60)/60)/24)+DATE(1970,1,1)</f>
        <v>42696.25</v>
      </c>
      <c r="P295" t="b">
        <v>0</v>
      </c>
      <c r="Q295" t="b">
        <v>0</v>
      </c>
      <c r="R295" t="s">
        <v>33</v>
      </c>
      <c r="S295" t="str">
        <f>LEFT(R295,FIND("/",R295)-1)</f>
        <v>theater</v>
      </c>
      <c r="T295" t="str">
        <f>RIGHT(R295,LEN(R295)-LEN(S295)-1)</f>
        <v>plays</v>
      </c>
    </row>
    <row r="296" spans="1:20" x14ac:dyDescent="0.35">
      <c r="A296">
        <v>638</v>
      </c>
      <c r="B296" s="4" t="s">
        <v>1318</v>
      </c>
      <c r="C296" s="3" t="s">
        <v>1319</v>
      </c>
      <c r="D296">
        <v>81600</v>
      </c>
      <c r="E296">
        <v>9318</v>
      </c>
      <c r="F296">
        <f>ROUND(100*E296/D296,0)</f>
        <v>11</v>
      </c>
      <c r="G296" t="s">
        <v>14</v>
      </c>
      <c r="H296">
        <v>94</v>
      </c>
      <c r="I296">
        <f>ROUND(IF(H296&gt;0,E296/H296,0),2)</f>
        <v>99.13</v>
      </c>
      <c r="J296" t="s">
        <v>21</v>
      </c>
      <c r="K296" t="s">
        <v>22</v>
      </c>
      <c r="L296">
        <v>1280206800</v>
      </c>
      <c r="M296" s="8">
        <f>(((L296/60)/60)/24)+DATE(1970,1,1)</f>
        <v>40386.208333333336</v>
      </c>
      <c r="N296">
        <v>1281243600</v>
      </c>
      <c r="O296" s="8">
        <f>(((N296/60)/60)/24)+DATE(1970,1,1)</f>
        <v>40398.208333333336</v>
      </c>
      <c r="P296" t="b">
        <v>0</v>
      </c>
      <c r="Q296" t="b">
        <v>1</v>
      </c>
      <c r="R296" t="s">
        <v>33</v>
      </c>
      <c r="S296" t="str">
        <f>LEFT(R296,FIND("/",R296)-1)</f>
        <v>theater</v>
      </c>
      <c r="T296" t="str">
        <f>RIGHT(R296,LEN(R296)-LEN(S296)-1)</f>
        <v>plays</v>
      </c>
    </row>
    <row r="297" spans="1:20" x14ac:dyDescent="0.35">
      <c r="A297">
        <v>640</v>
      </c>
      <c r="B297" s="4" t="s">
        <v>1322</v>
      </c>
      <c r="C297" s="3" t="s">
        <v>1323</v>
      </c>
      <c r="D297">
        <v>119800</v>
      </c>
      <c r="E297">
        <v>19769</v>
      </c>
      <c r="F297">
        <f>ROUND(100*E297/D297,0)</f>
        <v>17</v>
      </c>
      <c r="G297" t="s">
        <v>14</v>
      </c>
      <c r="H297">
        <v>257</v>
      </c>
      <c r="I297">
        <f>ROUND(IF(H297&gt;0,E297/H297,0),2)</f>
        <v>76.92</v>
      </c>
      <c r="J297" t="s">
        <v>21</v>
      </c>
      <c r="K297" t="s">
        <v>22</v>
      </c>
      <c r="L297">
        <v>1453096800</v>
      </c>
      <c r="M297" s="8">
        <f>(((L297/60)/60)/24)+DATE(1970,1,1)</f>
        <v>42387.25</v>
      </c>
      <c r="N297">
        <v>1453356000</v>
      </c>
      <c r="O297" s="8">
        <f>(((N297/60)/60)/24)+DATE(1970,1,1)</f>
        <v>42390.25</v>
      </c>
      <c r="P297" t="b">
        <v>0</v>
      </c>
      <c r="Q297" t="b">
        <v>0</v>
      </c>
      <c r="R297" t="s">
        <v>33</v>
      </c>
      <c r="S297" t="str">
        <f>LEFT(R297,FIND("/",R297)-1)</f>
        <v>theater</v>
      </c>
      <c r="T297" t="str">
        <f>RIGHT(R297,LEN(R297)-LEN(S297)-1)</f>
        <v>plays</v>
      </c>
    </row>
    <row r="298" spans="1:20" x14ac:dyDescent="0.35">
      <c r="A298">
        <v>644</v>
      </c>
      <c r="B298" s="4" t="s">
        <v>1330</v>
      </c>
      <c r="C298" s="3" t="s">
        <v>1331</v>
      </c>
      <c r="D298">
        <v>169400</v>
      </c>
      <c r="E298">
        <v>81984</v>
      </c>
      <c r="F298">
        <f>ROUND(100*E298/D298,0)</f>
        <v>48</v>
      </c>
      <c r="G298" t="s">
        <v>14</v>
      </c>
      <c r="H298">
        <v>2928</v>
      </c>
      <c r="I298">
        <f>ROUND(IF(H298&gt;0,E298/H298,0),2)</f>
        <v>28</v>
      </c>
      <c r="J298" t="s">
        <v>15</v>
      </c>
      <c r="K298" t="s">
        <v>16</v>
      </c>
      <c r="L298">
        <v>1545112800</v>
      </c>
      <c r="M298" s="8">
        <f>(((L298/60)/60)/24)+DATE(1970,1,1)</f>
        <v>43452.25</v>
      </c>
      <c r="N298">
        <v>1546495200</v>
      </c>
      <c r="O298" s="8">
        <f>(((N298/60)/60)/24)+DATE(1970,1,1)</f>
        <v>43468.25</v>
      </c>
      <c r="P298" t="b">
        <v>0</v>
      </c>
      <c r="Q298" t="b">
        <v>0</v>
      </c>
      <c r="R298" t="s">
        <v>33</v>
      </c>
      <c r="S298" t="str">
        <f>LEFT(R298,FIND("/",R298)-1)</f>
        <v>theater</v>
      </c>
      <c r="T298" t="str">
        <f>RIGHT(R298,LEN(R298)-LEN(S298)-1)</f>
        <v>plays</v>
      </c>
    </row>
    <row r="299" spans="1:20" x14ac:dyDescent="0.35">
      <c r="A299">
        <v>645</v>
      </c>
      <c r="B299" s="4" t="s">
        <v>1332</v>
      </c>
      <c r="C299" s="3" t="s">
        <v>1333</v>
      </c>
      <c r="D299">
        <v>192100</v>
      </c>
      <c r="E299">
        <v>178483</v>
      </c>
      <c r="F299">
        <f>ROUND(100*E299/D299,0)</f>
        <v>93</v>
      </c>
      <c r="G299" t="s">
        <v>14</v>
      </c>
      <c r="H299">
        <v>4697</v>
      </c>
      <c r="I299">
        <f>ROUND(IF(H299&gt;0,E299/H299,0),2)</f>
        <v>38</v>
      </c>
      <c r="J299" t="s">
        <v>21</v>
      </c>
      <c r="K299" t="s">
        <v>22</v>
      </c>
      <c r="L299">
        <v>1537938000</v>
      </c>
      <c r="M299" s="8">
        <f>(((L299/60)/60)/24)+DATE(1970,1,1)</f>
        <v>43369.208333333328</v>
      </c>
      <c r="N299">
        <v>1539752400</v>
      </c>
      <c r="O299" s="8">
        <f>(((N299/60)/60)/24)+DATE(1970,1,1)</f>
        <v>43390.208333333328</v>
      </c>
      <c r="P299" t="b">
        <v>0</v>
      </c>
      <c r="Q299" t="b">
        <v>1</v>
      </c>
      <c r="R299" t="s">
        <v>23</v>
      </c>
      <c r="S299" t="str">
        <f>LEFT(R299,FIND("/",R299)-1)</f>
        <v>music</v>
      </c>
      <c r="T299" t="str">
        <f>RIGHT(R299,LEN(R299)-LEN(S299)-1)</f>
        <v>rock</v>
      </c>
    </row>
    <row r="300" spans="1:20" x14ac:dyDescent="0.35">
      <c r="A300">
        <v>646</v>
      </c>
      <c r="B300" s="4" t="s">
        <v>1334</v>
      </c>
      <c r="C300" s="3" t="s">
        <v>1335</v>
      </c>
      <c r="D300">
        <v>98700</v>
      </c>
      <c r="E300">
        <v>87448</v>
      </c>
      <c r="F300">
        <f>ROUND(100*E300/D300,0)</f>
        <v>89</v>
      </c>
      <c r="G300" t="s">
        <v>14</v>
      </c>
      <c r="H300">
        <v>2915</v>
      </c>
      <c r="I300">
        <f>ROUND(IF(H300&gt;0,E300/H300,0),2)</f>
        <v>30</v>
      </c>
      <c r="J300" t="s">
        <v>21</v>
      </c>
      <c r="K300" t="s">
        <v>22</v>
      </c>
      <c r="L300">
        <v>1363150800</v>
      </c>
      <c r="M300" s="8">
        <f>(((L300/60)/60)/24)+DATE(1970,1,1)</f>
        <v>41346.208333333336</v>
      </c>
      <c r="N300">
        <v>1364101200</v>
      </c>
      <c r="O300" s="8">
        <f>(((N300/60)/60)/24)+DATE(1970,1,1)</f>
        <v>41357.208333333336</v>
      </c>
      <c r="P300" t="b">
        <v>0</v>
      </c>
      <c r="Q300" t="b">
        <v>0</v>
      </c>
      <c r="R300" t="s">
        <v>89</v>
      </c>
      <c r="S300" t="str">
        <f>LEFT(R300,FIND("/",R300)-1)</f>
        <v>games</v>
      </c>
      <c r="T300" t="str">
        <f>RIGHT(R300,LEN(R300)-LEN(S300)-1)</f>
        <v>video games</v>
      </c>
    </row>
    <row r="301" spans="1:20" x14ac:dyDescent="0.35">
      <c r="A301">
        <v>647</v>
      </c>
      <c r="B301" s="4" t="s">
        <v>1336</v>
      </c>
      <c r="C301" s="3" t="s">
        <v>1337</v>
      </c>
      <c r="D301">
        <v>4500</v>
      </c>
      <c r="E301">
        <v>1863</v>
      </c>
      <c r="F301">
        <f>ROUND(100*E301/D301,0)</f>
        <v>41</v>
      </c>
      <c r="G301" t="s">
        <v>14</v>
      </c>
      <c r="H301">
        <v>18</v>
      </c>
      <c r="I301">
        <f>ROUND(IF(H301&gt;0,E301/H301,0),2)</f>
        <v>103.5</v>
      </c>
      <c r="J301" t="s">
        <v>21</v>
      </c>
      <c r="K301" t="s">
        <v>22</v>
      </c>
      <c r="L301">
        <v>1523250000</v>
      </c>
      <c r="M301" s="8">
        <f>(((L301/60)/60)/24)+DATE(1970,1,1)</f>
        <v>43199.208333333328</v>
      </c>
      <c r="N301">
        <v>1525323600</v>
      </c>
      <c r="O301" s="8">
        <f>(((N301/60)/60)/24)+DATE(1970,1,1)</f>
        <v>43223.208333333328</v>
      </c>
      <c r="P301" t="b">
        <v>0</v>
      </c>
      <c r="Q301" t="b">
        <v>0</v>
      </c>
      <c r="R301" t="s">
        <v>206</v>
      </c>
      <c r="S301" t="str">
        <f>LEFT(R301,FIND("/",R301)-1)</f>
        <v>publishing</v>
      </c>
      <c r="T301" t="str">
        <f>RIGHT(R301,LEN(R301)-LEN(S301)-1)</f>
        <v>translations</v>
      </c>
    </row>
    <row r="302" spans="1:20" x14ac:dyDescent="0.35">
      <c r="A302">
        <v>649</v>
      </c>
      <c r="B302" s="4" t="s">
        <v>1340</v>
      </c>
      <c r="C302" s="3" t="s">
        <v>1341</v>
      </c>
      <c r="D302">
        <v>121700</v>
      </c>
      <c r="E302">
        <v>59003</v>
      </c>
      <c r="F302">
        <f>ROUND(100*E302/D302,0)</f>
        <v>48</v>
      </c>
      <c r="G302" t="s">
        <v>14</v>
      </c>
      <c r="H302">
        <v>602</v>
      </c>
      <c r="I302">
        <f>ROUND(IF(H302&gt;0,E302/H302,0),2)</f>
        <v>98.01</v>
      </c>
      <c r="J302" t="s">
        <v>98</v>
      </c>
      <c r="K302" t="s">
        <v>99</v>
      </c>
      <c r="L302">
        <v>1287550800</v>
      </c>
      <c r="M302" s="8">
        <f>(((L302/60)/60)/24)+DATE(1970,1,1)</f>
        <v>40471.208333333336</v>
      </c>
      <c r="N302">
        <v>1288501200</v>
      </c>
      <c r="O302" s="8">
        <f>(((N302/60)/60)/24)+DATE(1970,1,1)</f>
        <v>40482.208333333336</v>
      </c>
      <c r="P302" t="b">
        <v>1</v>
      </c>
      <c r="Q302" t="b">
        <v>1</v>
      </c>
      <c r="R302" t="s">
        <v>33</v>
      </c>
      <c r="S302" t="str">
        <f>LEFT(R302,FIND("/",R302)-1)</f>
        <v>theater</v>
      </c>
      <c r="T302" t="str">
        <f>RIGHT(R302,LEN(R302)-LEN(S302)-1)</f>
        <v>plays</v>
      </c>
    </row>
    <row r="303" spans="1:20" x14ac:dyDescent="0.35">
      <c r="A303">
        <v>650</v>
      </c>
      <c r="B303" s="4" t="s">
        <v>1342</v>
      </c>
      <c r="C303" s="3" t="s">
        <v>1343</v>
      </c>
      <c r="D303">
        <v>100</v>
      </c>
      <c r="E303">
        <v>2</v>
      </c>
      <c r="F303">
        <f>ROUND(100*E303/D303,0)</f>
        <v>2</v>
      </c>
      <c r="G303" t="s">
        <v>14</v>
      </c>
      <c r="H303">
        <v>1</v>
      </c>
      <c r="I303">
        <f>ROUND(IF(H303&gt;0,E303/H303,0),2)</f>
        <v>2</v>
      </c>
      <c r="J303" t="s">
        <v>21</v>
      </c>
      <c r="K303" t="s">
        <v>22</v>
      </c>
      <c r="L303">
        <v>1404795600</v>
      </c>
      <c r="M303" s="8">
        <f>(((L303/60)/60)/24)+DATE(1970,1,1)</f>
        <v>41828.208333333336</v>
      </c>
      <c r="N303">
        <v>1407128400</v>
      </c>
      <c r="O303" s="8">
        <f>(((N303/60)/60)/24)+DATE(1970,1,1)</f>
        <v>41855.208333333336</v>
      </c>
      <c r="P303" t="b">
        <v>0</v>
      </c>
      <c r="Q303" t="b">
        <v>0</v>
      </c>
      <c r="R303" t="s">
        <v>159</v>
      </c>
      <c r="S303" t="str">
        <f>LEFT(R303,FIND("/",R303)-1)</f>
        <v>music</v>
      </c>
      <c r="T303" t="str">
        <f>RIGHT(R303,LEN(R303)-LEN(S303)-1)</f>
        <v>jazz</v>
      </c>
    </row>
    <row r="304" spans="1:20" x14ac:dyDescent="0.35">
      <c r="A304">
        <v>651</v>
      </c>
      <c r="B304" s="4" t="s">
        <v>1344</v>
      </c>
      <c r="C304" s="3" t="s">
        <v>1345</v>
      </c>
      <c r="D304">
        <v>196700</v>
      </c>
      <c r="E304">
        <v>174039</v>
      </c>
      <c r="F304">
        <f>ROUND(100*E304/D304,0)</f>
        <v>88</v>
      </c>
      <c r="G304" t="s">
        <v>14</v>
      </c>
      <c r="H304">
        <v>3868</v>
      </c>
      <c r="I304">
        <f>ROUND(IF(H304&gt;0,E304/H304,0),2)</f>
        <v>44.99</v>
      </c>
      <c r="J304" t="s">
        <v>107</v>
      </c>
      <c r="K304" t="s">
        <v>108</v>
      </c>
      <c r="L304">
        <v>1393048800</v>
      </c>
      <c r="M304" s="8">
        <f>(((L304/60)/60)/24)+DATE(1970,1,1)</f>
        <v>41692.25</v>
      </c>
      <c r="N304">
        <v>1394344800</v>
      </c>
      <c r="O304" s="8">
        <f>(((N304/60)/60)/24)+DATE(1970,1,1)</f>
        <v>41707.25</v>
      </c>
      <c r="P304" t="b">
        <v>0</v>
      </c>
      <c r="Q304" t="b">
        <v>0</v>
      </c>
      <c r="R304" t="s">
        <v>100</v>
      </c>
      <c r="S304" t="str">
        <f>LEFT(R304,FIND("/",R304)-1)</f>
        <v>film &amp; video</v>
      </c>
      <c r="T304" t="str">
        <f>RIGHT(R304,LEN(R304)-LEN(S304)-1)</f>
        <v>shorts</v>
      </c>
    </row>
    <row r="305" spans="1:20" ht="31" x14ac:dyDescent="0.35">
      <c r="A305">
        <v>656</v>
      </c>
      <c r="B305" s="4" t="s">
        <v>1354</v>
      </c>
      <c r="C305" s="3" t="s">
        <v>1355</v>
      </c>
      <c r="D305">
        <v>118400</v>
      </c>
      <c r="E305">
        <v>49879</v>
      </c>
      <c r="F305">
        <f>ROUND(100*E305/D305,0)</f>
        <v>42</v>
      </c>
      <c r="G305" t="s">
        <v>14</v>
      </c>
      <c r="H305">
        <v>504</v>
      </c>
      <c r="I305">
        <f>ROUND(IF(H305&gt;0,E305/H305,0),2)</f>
        <v>98.97</v>
      </c>
      <c r="J305" t="s">
        <v>26</v>
      </c>
      <c r="K305" t="s">
        <v>27</v>
      </c>
      <c r="L305">
        <v>1514440800</v>
      </c>
      <c r="M305" s="8">
        <f>(((L305/60)/60)/24)+DATE(1970,1,1)</f>
        <v>43097.25</v>
      </c>
      <c r="N305">
        <v>1514872800</v>
      </c>
      <c r="O305" s="8">
        <f>(((N305/60)/60)/24)+DATE(1970,1,1)</f>
        <v>43102.25</v>
      </c>
      <c r="P305" t="b">
        <v>0</v>
      </c>
      <c r="Q305" t="b">
        <v>0</v>
      </c>
      <c r="R305" t="s">
        <v>17</v>
      </c>
      <c r="S305" t="str">
        <f>LEFT(R305,FIND("/",R305)-1)</f>
        <v>food</v>
      </c>
      <c r="T305" t="str">
        <f>RIGHT(R305,LEN(R305)-LEN(S305)-1)</f>
        <v>food trucks</v>
      </c>
    </row>
    <row r="306" spans="1:20" x14ac:dyDescent="0.35">
      <c r="A306">
        <v>657</v>
      </c>
      <c r="B306" s="4" t="s">
        <v>1356</v>
      </c>
      <c r="C306" s="3" t="s">
        <v>1357</v>
      </c>
      <c r="D306">
        <v>10000</v>
      </c>
      <c r="E306">
        <v>824</v>
      </c>
      <c r="F306">
        <f>ROUND(100*E306/D306,0)</f>
        <v>8</v>
      </c>
      <c r="G306" t="s">
        <v>14</v>
      </c>
      <c r="H306">
        <v>14</v>
      </c>
      <c r="I306">
        <f>ROUND(IF(H306&gt;0,E306/H306,0),2)</f>
        <v>58.86</v>
      </c>
      <c r="J306" t="s">
        <v>21</v>
      </c>
      <c r="K306" t="s">
        <v>22</v>
      </c>
      <c r="L306">
        <v>1514354400</v>
      </c>
      <c r="M306" s="8">
        <f>(((L306/60)/60)/24)+DATE(1970,1,1)</f>
        <v>43096.25</v>
      </c>
      <c r="N306">
        <v>1515736800</v>
      </c>
      <c r="O306" s="8">
        <f>(((N306/60)/60)/24)+DATE(1970,1,1)</f>
        <v>43112.25</v>
      </c>
      <c r="P306" t="b">
        <v>0</v>
      </c>
      <c r="Q306" t="b">
        <v>0</v>
      </c>
      <c r="R306" t="s">
        <v>474</v>
      </c>
      <c r="S306" t="str">
        <f>LEFT(R306,FIND("/",R306)-1)</f>
        <v>film &amp; video</v>
      </c>
      <c r="T306" t="str">
        <f>RIGHT(R306,LEN(R306)-LEN(S306)-1)</f>
        <v>science fiction</v>
      </c>
    </row>
    <row r="307" spans="1:20" x14ac:dyDescent="0.35">
      <c r="A307">
        <v>659</v>
      </c>
      <c r="B307" s="4" t="s">
        <v>1360</v>
      </c>
      <c r="C307" s="3" t="s">
        <v>1361</v>
      </c>
      <c r="D307">
        <v>120700</v>
      </c>
      <c r="E307">
        <v>57010</v>
      </c>
      <c r="F307">
        <f>ROUND(100*E307/D307,0)</f>
        <v>47</v>
      </c>
      <c r="G307" t="s">
        <v>14</v>
      </c>
      <c r="H307">
        <v>750</v>
      </c>
      <c r="I307">
        <f>ROUND(IF(H307&gt;0,E307/H307,0),2)</f>
        <v>76.010000000000005</v>
      </c>
      <c r="J307" t="s">
        <v>40</v>
      </c>
      <c r="K307" t="s">
        <v>41</v>
      </c>
      <c r="L307">
        <v>1296108000</v>
      </c>
      <c r="M307" s="8">
        <f>(((L307/60)/60)/24)+DATE(1970,1,1)</f>
        <v>40570.25</v>
      </c>
      <c r="N307">
        <v>1296194400</v>
      </c>
      <c r="O307" s="8">
        <f>(((N307/60)/60)/24)+DATE(1970,1,1)</f>
        <v>40571.25</v>
      </c>
      <c r="P307" t="b">
        <v>0</v>
      </c>
      <c r="Q307" t="b">
        <v>0</v>
      </c>
      <c r="R307" t="s">
        <v>42</v>
      </c>
      <c r="S307" t="str">
        <f>LEFT(R307,FIND("/",R307)-1)</f>
        <v>film &amp; video</v>
      </c>
      <c r="T307" t="str">
        <f>RIGHT(R307,LEN(R307)-LEN(S307)-1)</f>
        <v>documentary</v>
      </c>
    </row>
    <row r="308" spans="1:20" x14ac:dyDescent="0.35">
      <c r="A308">
        <v>660</v>
      </c>
      <c r="B308" s="4" t="s">
        <v>1362</v>
      </c>
      <c r="C308" s="3" t="s">
        <v>1363</v>
      </c>
      <c r="D308">
        <v>9100</v>
      </c>
      <c r="E308">
        <v>7438</v>
      </c>
      <c r="F308">
        <f>ROUND(100*E308/D308,0)</f>
        <v>82</v>
      </c>
      <c r="G308" t="s">
        <v>14</v>
      </c>
      <c r="H308">
        <v>77</v>
      </c>
      <c r="I308">
        <f>ROUND(IF(H308&gt;0,E308/H308,0),2)</f>
        <v>96.6</v>
      </c>
      <c r="J308" t="s">
        <v>21</v>
      </c>
      <c r="K308" t="s">
        <v>22</v>
      </c>
      <c r="L308">
        <v>1440133200</v>
      </c>
      <c r="M308" s="8">
        <f>(((L308/60)/60)/24)+DATE(1970,1,1)</f>
        <v>42237.208333333328</v>
      </c>
      <c r="N308">
        <v>1440910800</v>
      </c>
      <c r="O308" s="8">
        <f>(((N308/60)/60)/24)+DATE(1970,1,1)</f>
        <v>42246.208333333328</v>
      </c>
      <c r="P308" t="b">
        <v>1</v>
      </c>
      <c r="Q308" t="b">
        <v>0</v>
      </c>
      <c r="R308" t="s">
        <v>33</v>
      </c>
      <c r="S308" t="str">
        <f>LEFT(R308,FIND("/",R308)-1)</f>
        <v>theater</v>
      </c>
      <c r="T308" t="str">
        <f>RIGHT(R308,LEN(R308)-LEN(S308)-1)</f>
        <v>plays</v>
      </c>
    </row>
    <row r="309" spans="1:20" x14ac:dyDescent="0.35">
      <c r="A309">
        <v>661</v>
      </c>
      <c r="B309" s="4" t="s">
        <v>1364</v>
      </c>
      <c r="C309" s="3" t="s">
        <v>1365</v>
      </c>
      <c r="D309">
        <v>106800</v>
      </c>
      <c r="E309">
        <v>57872</v>
      </c>
      <c r="F309">
        <f>ROUND(100*E309/D309,0)</f>
        <v>54</v>
      </c>
      <c r="G309" t="s">
        <v>14</v>
      </c>
      <c r="H309">
        <v>752</v>
      </c>
      <c r="I309">
        <f>ROUND(IF(H309&gt;0,E309/H309,0),2)</f>
        <v>76.959999999999994</v>
      </c>
      <c r="J309" t="s">
        <v>36</v>
      </c>
      <c r="K309" t="s">
        <v>37</v>
      </c>
      <c r="L309">
        <v>1332910800</v>
      </c>
      <c r="M309" s="8">
        <f>(((L309/60)/60)/24)+DATE(1970,1,1)</f>
        <v>40996.208333333336</v>
      </c>
      <c r="N309">
        <v>1335502800</v>
      </c>
      <c r="O309" s="8">
        <f>(((N309/60)/60)/24)+DATE(1970,1,1)</f>
        <v>41026.208333333336</v>
      </c>
      <c r="P309" t="b">
        <v>0</v>
      </c>
      <c r="Q309" t="b">
        <v>0</v>
      </c>
      <c r="R309" t="s">
        <v>159</v>
      </c>
      <c r="S309" t="str">
        <f>LEFT(R309,FIND("/",R309)-1)</f>
        <v>music</v>
      </c>
      <c r="T309" t="str">
        <f>RIGHT(R309,LEN(R309)-LEN(S309)-1)</f>
        <v>jazz</v>
      </c>
    </row>
    <row r="310" spans="1:20" x14ac:dyDescent="0.35">
      <c r="A310">
        <v>662</v>
      </c>
      <c r="B310" s="4" t="s">
        <v>1366</v>
      </c>
      <c r="C310" s="3" t="s">
        <v>1367</v>
      </c>
      <c r="D310">
        <v>9100</v>
      </c>
      <c r="E310">
        <v>8906</v>
      </c>
      <c r="F310">
        <f>ROUND(100*E310/D310,0)</f>
        <v>98</v>
      </c>
      <c r="G310" t="s">
        <v>14</v>
      </c>
      <c r="H310">
        <v>131</v>
      </c>
      <c r="I310">
        <f>ROUND(IF(H310&gt;0,E310/H310,0),2)</f>
        <v>67.98</v>
      </c>
      <c r="J310" t="s">
        <v>21</v>
      </c>
      <c r="K310" t="s">
        <v>22</v>
      </c>
      <c r="L310">
        <v>1544335200</v>
      </c>
      <c r="M310" s="8">
        <f>(((L310/60)/60)/24)+DATE(1970,1,1)</f>
        <v>43443.25</v>
      </c>
      <c r="N310">
        <v>1544680800</v>
      </c>
      <c r="O310" s="8">
        <f>(((N310/60)/60)/24)+DATE(1970,1,1)</f>
        <v>43447.25</v>
      </c>
      <c r="P310" t="b">
        <v>0</v>
      </c>
      <c r="Q310" t="b">
        <v>0</v>
      </c>
      <c r="R310" t="s">
        <v>33</v>
      </c>
      <c r="S310" t="str">
        <f>LEFT(R310,FIND("/",R310)-1)</f>
        <v>theater</v>
      </c>
      <c r="T310" t="str">
        <f>RIGHT(R310,LEN(R310)-LEN(S310)-1)</f>
        <v>plays</v>
      </c>
    </row>
    <row r="311" spans="1:20" x14ac:dyDescent="0.35">
      <c r="A311">
        <v>663</v>
      </c>
      <c r="B311" s="4" t="s">
        <v>1368</v>
      </c>
      <c r="C311" s="3" t="s">
        <v>1369</v>
      </c>
      <c r="D311">
        <v>10000</v>
      </c>
      <c r="E311">
        <v>7724</v>
      </c>
      <c r="F311">
        <f>ROUND(100*E311/D311,0)</f>
        <v>77</v>
      </c>
      <c r="G311" t="s">
        <v>14</v>
      </c>
      <c r="H311">
        <v>87</v>
      </c>
      <c r="I311">
        <f>ROUND(IF(H311&gt;0,E311/H311,0),2)</f>
        <v>88.78</v>
      </c>
      <c r="J311" t="s">
        <v>21</v>
      </c>
      <c r="K311" t="s">
        <v>22</v>
      </c>
      <c r="L311">
        <v>1286427600</v>
      </c>
      <c r="M311" s="8">
        <f>(((L311/60)/60)/24)+DATE(1970,1,1)</f>
        <v>40458.208333333336</v>
      </c>
      <c r="N311">
        <v>1288414800</v>
      </c>
      <c r="O311" s="8">
        <f>(((N311/60)/60)/24)+DATE(1970,1,1)</f>
        <v>40481.208333333336</v>
      </c>
      <c r="P311" t="b">
        <v>0</v>
      </c>
      <c r="Q311" t="b">
        <v>0</v>
      </c>
      <c r="R311" t="s">
        <v>33</v>
      </c>
      <c r="S311" t="str">
        <f>LEFT(R311,FIND("/",R311)-1)</f>
        <v>theater</v>
      </c>
      <c r="T311" t="str">
        <f>RIGHT(R311,LEN(R311)-LEN(S311)-1)</f>
        <v>plays</v>
      </c>
    </row>
    <row r="312" spans="1:20" x14ac:dyDescent="0.35">
      <c r="A312">
        <v>664</v>
      </c>
      <c r="B312" s="4" t="s">
        <v>708</v>
      </c>
      <c r="C312" s="3" t="s">
        <v>1370</v>
      </c>
      <c r="D312">
        <v>79400</v>
      </c>
      <c r="E312">
        <v>26571</v>
      </c>
      <c r="F312">
        <f>ROUND(100*E312/D312,0)</f>
        <v>33</v>
      </c>
      <c r="G312" t="s">
        <v>14</v>
      </c>
      <c r="H312">
        <v>1063</v>
      </c>
      <c r="I312">
        <f>ROUND(IF(H312&gt;0,E312/H312,0),2)</f>
        <v>25</v>
      </c>
      <c r="J312" t="s">
        <v>21</v>
      </c>
      <c r="K312" t="s">
        <v>22</v>
      </c>
      <c r="L312">
        <v>1329717600</v>
      </c>
      <c r="M312" s="8">
        <f>(((L312/60)/60)/24)+DATE(1970,1,1)</f>
        <v>40959.25</v>
      </c>
      <c r="N312">
        <v>1330581600</v>
      </c>
      <c r="O312" s="8">
        <f>(((N312/60)/60)/24)+DATE(1970,1,1)</f>
        <v>40969.25</v>
      </c>
      <c r="P312" t="b">
        <v>0</v>
      </c>
      <c r="Q312" t="b">
        <v>0</v>
      </c>
      <c r="R312" t="s">
        <v>159</v>
      </c>
      <c r="S312" t="str">
        <f>LEFT(R312,FIND("/",R312)-1)</f>
        <v>music</v>
      </c>
      <c r="T312" t="str">
        <f>RIGHT(R312,LEN(R312)-LEN(S312)-1)</f>
        <v>jazz</v>
      </c>
    </row>
    <row r="313" spans="1:20" ht="31" x14ac:dyDescent="0.35">
      <c r="A313">
        <v>668</v>
      </c>
      <c r="B313" s="4" t="s">
        <v>1377</v>
      </c>
      <c r="C313" s="3" t="s">
        <v>1378</v>
      </c>
      <c r="D313">
        <v>27500</v>
      </c>
      <c r="E313">
        <v>5593</v>
      </c>
      <c r="F313">
        <f>ROUND(100*E313/D313,0)</f>
        <v>20</v>
      </c>
      <c r="G313" t="s">
        <v>14</v>
      </c>
      <c r="H313">
        <v>76</v>
      </c>
      <c r="I313">
        <f>ROUND(IF(H313&gt;0,E313/H313,0),2)</f>
        <v>73.59</v>
      </c>
      <c r="J313" t="s">
        <v>21</v>
      </c>
      <c r="K313" t="s">
        <v>22</v>
      </c>
      <c r="L313">
        <v>1343797200</v>
      </c>
      <c r="M313" s="8">
        <f>(((L313/60)/60)/24)+DATE(1970,1,1)</f>
        <v>41122.208333333336</v>
      </c>
      <c r="N313">
        <v>1344834000</v>
      </c>
      <c r="O313" s="8">
        <f>(((N313/60)/60)/24)+DATE(1970,1,1)</f>
        <v>41134.208333333336</v>
      </c>
      <c r="P313" t="b">
        <v>0</v>
      </c>
      <c r="Q313" t="b">
        <v>0</v>
      </c>
      <c r="R313" t="s">
        <v>33</v>
      </c>
      <c r="S313" t="str">
        <f>LEFT(R313,FIND("/",R313)-1)</f>
        <v>theater</v>
      </c>
      <c r="T313" t="str">
        <f>RIGHT(R313,LEN(R313)-LEN(S313)-1)</f>
        <v>plays</v>
      </c>
    </row>
    <row r="314" spans="1:20" x14ac:dyDescent="0.35">
      <c r="A314">
        <v>672</v>
      </c>
      <c r="B314" s="4" t="s">
        <v>1384</v>
      </c>
      <c r="C314" s="3" t="s">
        <v>1385</v>
      </c>
      <c r="D314">
        <v>197900</v>
      </c>
      <c r="E314">
        <v>110689</v>
      </c>
      <c r="F314">
        <f>ROUND(100*E314/D314,0)</f>
        <v>56</v>
      </c>
      <c r="G314" t="s">
        <v>14</v>
      </c>
      <c r="H314">
        <v>4428</v>
      </c>
      <c r="I314">
        <f>ROUND(IF(H314&gt;0,E314/H314,0),2)</f>
        <v>25</v>
      </c>
      <c r="J314" t="s">
        <v>26</v>
      </c>
      <c r="K314" t="s">
        <v>27</v>
      </c>
      <c r="L314">
        <v>1521608400</v>
      </c>
      <c r="M314" s="8">
        <f>(((L314/60)/60)/24)+DATE(1970,1,1)</f>
        <v>43180.208333333328</v>
      </c>
      <c r="N314">
        <v>1522472400</v>
      </c>
      <c r="O314" s="8">
        <f>(((N314/60)/60)/24)+DATE(1970,1,1)</f>
        <v>43190.208333333328</v>
      </c>
      <c r="P314" t="b">
        <v>0</v>
      </c>
      <c r="Q314" t="b">
        <v>0</v>
      </c>
      <c r="R314" t="s">
        <v>33</v>
      </c>
      <c r="S314" t="str">
        <f>LEFT(R314,FIND("/",R314)-1)</f>
        <v>theater</v>
      </c>
      <c r="T314" t="str">
        <f>RIGHT(R314,LEN(R314)-LEN(S314)-1)</f>
        <v>plays</v>
      </c>
    </row>
    <row r="315" spans="1:20" x14ac:dyDescent="0.35">
      <c r="A315">
        <v>673</v>
      </c>
      <c r="B315" s="4" t="s">
        <v>1386</v>
      </c>
      <c r="C315" s="3" t="s">
        <v>1387</v>
      </c>
      <c r="D315">
        <v>5600</v>
      </c>
      <c r="E315">
        <v>2445</v>
      </c>
      <c r="F315">
        <f>ROUND(100*E315/D315,0)</f>
        <v>44</v>
      </c>
      <c r="G315" t="s">
        <v>14</v>
      </c>
      <c r="H315">
        <v>58</v>
      </c>
      <c r="I315">
        <f>ROUND(IF(H315&gt;0,E315/H315,0),2)</f>
        <v>42.16</v>
      </c>
      <c r="J315" t="s">
        <v>107</v>
      </c>
      <c r="K315" t="s">
        <v>108</v>
      </c>
      <c r="L315">
        <v>1460696400</v>
      </c>
      <c r="M315" s="8">
        <f>(((L315/60)/60)/24)+DATE(1970,1,1)</f>
        <v>42475.208333333328</v>
      </c>
      <c r="N315">
        <v>1462510800</v>
      </c>
      <c r="O315" s="8">
        <f>(((N315/60)/60)/24)+DATE(1970,1,1)</f>
        <v>42496.208333333328</v>
      </c>
      <c r="P315" t="b">
        <v>0</v>
      </c>
      <c r="Q315" t="b">
        <v>0</v>
      </c>
      <c r="R315" t="s">
        <v>60</v>
      </c>
      <c r="S315" t="str">
        <f>LEFT(R315,FIND("/",R315)-1)</f>
        <v>music</v>
      </c>
      <c r="T315" t="str">
        <f>RIGHT(R315,LEN(R315)-LEN(S315)-1)</f>
        <v>indie rock</v>
      </c>
    </row>
    <row r="316" spans="1:20" x14ac:dyDescent="0.35">
      <c r="A316">
        <v>677</v>
      </c>
      <c r="B316" s="4" t="s">
        <v>1394</v>
      </c>
      <c r="C316" s="3" t="s">
        <v>1395</v>
      </c>
      <c r="D316">
        <v>5300</v>
      </c>
      <c r="E316">
        <v>4432</v>
      </c>
      <c r="F316">
        <f>ROUND(100*E316/D316,0)</f>
        <v>84</v>
      </c>
      <c r="G316" t="s">
        <v>14</v>
      </c>
      <c r="H316">
        <v>111</v>
      </c>
      <c r="I316">
        <f>ROUND(IF(H316&gt;0,E316/H316,0),2)</f>
        <v>39.93</v>
      </c>
      <c r="J316" t="s">
        <v>21</v>
      </c>
      <c r="K316" t="s">
        <v>22</v>
      </c>
      <c r="L316">
        <v>1468126800</v>
      </c>
      <c r="M316" s="8">
        <f>(((L316/60)/60)/24)+DATE(1970,1,1)</f>
        <v>42561.208333333328</v>
      </c>
      <c r="N316">
        <v>1472446800</v>
      </c>
      <c r="O316" s="8">
        <f>(((N316/60)/60)/24)+DATE(1970,1,1)</f>
        <v>42611.208333333328</v>
      </c>
      <c r="P316" t="b">
        <v>0</v>
      </c>
      <c r="Q316" t="b">
        <v>0</v>
      </c>
      <c r="R316" t="s">
        <v>119</v>
      </c>
      <c r="S316" t="str">
        <f>LEFT(R316,FIND("/",R316)-1)</f>
        <v>publishing</v>
      </c>
      <c r="T316" t="str">
        <f>RIGHT(R316,LEN(R316)-LEN(S316)-1)</f>
        <v>fiction</v>
      </c>
    </row>
    <row r="317" spans="1:20" ht="31" x14ac:dyDescent="0.35">
      <c r="A317">
        <v>680</v>
      </c>
      <c r="B317" s="4" t="s">
        <v>1399</v>
      </c>
      <c r="C317" s="3" t="s">
        <v>1400</v>
      </c>
      <c r="D317">
        <v>145600</v>
      </c>
      <c r="E317">
        <v>141822</v>
      </c>
      <c r="F317">
        <f>ROUND(100*E317/D317,0)</f>
        <v>97</v>
      </c>
      <c r="G317" t="s">
        <v>14</v>
      </c>
      <c r="H317">
        <v>2955</v>
      </c>
      <c r="I317">
        <f>ROUND(IF(H317&gt;0,E317/H317,0),2)</f>
        <v>47.99</v>
      </c>
      <c r="J317" t="s">
        <v>21</v>
      </c>
      <c r="K317" t="s">
        <v>22</v>
      </c>
      <c r="L317">
        <v>1576303200</v>
      </c>
      <c r="M317" s="8">
        <f>(((L317/60)/60)/24)+DATE(1970,1,1)</f>
        <v>43813.25</v>
      </c>
      <c r="N317">
        <v>1576476000</v>
      </c>
      <c r="O317" s="8">
        <f>(((N317/60)/60)/24)+DATE(1970,1,1)</f>
        <v>43815.25</v>
      </c>
      <c r="P317" t="b">
        <v>0</v>
      </c>
      <c r="Q317" t="b">
        <v>1</v>
      </c>
      <c r="R317" t="s">
        <v>292</v>
      </c>
      <c r="S317" t="str">
        <f>LEFT(R317,FIND("/",R317)-1)</f>
        <v>games</v>
      </c>
      <c r="T317" t="str">
        <f>RIGHT(R317,LEN(R317)-LEN(S317)-1)</f>
        <v>mobile games</v>
      </c>
    </row>
    <row r="318" spans="1:20" ht="31" x14ac:dyDescent="0.35">
      <c r="A318">
        <v>681</v>
      </c>
      <c r="B318" s="4" t="s">
        <v>1401</v>
      </c>
      <c r="C318" s="3" t="s">
        <v>1402</v>
      </c>
      <c r="D318">
        <v>184100</v>
      </c>
      <c r="E318">
        <v>159037</v>
      </c>
      <c r="F318">
        <f>ROUND(100*E318/D318,0)</f>
        <v>86</v>
      </c>
      <c r="G318" t="s">
        <v>14</v>
      </c>
      <c r="H318">
        <v>1657</v>
      </c>
      <c r="I318">
        <f>ROUND(IF(H318&gt;0,E318/H318,0),2)</f>
        <v>95.98</v>
      </c>
      <c r="J318" t="s">
        <v>21</v>
      </c>
      <c r="K318" t="s">
        <v>22</v>
      </c>
      <c r="L318">
        <v>1324447200</v>
      </c>
      <c r="M318" s="8">
        <f>(((L318/60)/60)/24)+DATE(1970,1,1)</f>
        <v>40898.25</v>
      </c>
      <c r="N318">
        <v>1324965600</v>
      </c>
      <c r="O318" s="8">
        <f>(((N318/60)/60)/24)+DATE(1970,1,1)</f>
        <v>40904.25</v>
      </c>
      <c r="P318" t="b">
        <v>0</v>
      </c>
      <c r="Q318" t="b">
        <v>0</v>
      </c>
      <c r="R318" t="s">
        <v>33</v>
      </c>
      <c r="S318" t="str">
        <f>LEFT(R318,FIND("/",R318)-1)</f>
        <v>theater</v>
      </c>
      <c r="T318" t="str">
        <f>RIGHT(R318,LEN(R318)-LEN(S318)-1)</f>
        <v>plays</v>
      </c>
    </row>
    <row r="319" spans="1:20" x14ac:dyDescent="0.35">
      <c r="A319">
        <v>685</v>
      </c>
      <c r="B319" s="4" t="s">
        <v>1409</v>
      </c>
      <c r="C319" s="3" t="s">
        <v>1410</v>
      </c>
      <c r="D319">
        <v>140000</v>
      </c>
      <c r="E319">
        <v>94501</v>
      </c>
      <c r="F319">
        <f>ROUND(100*E319/D319,0)</f>
        <v>68</v>
      </c>
      <c r="G319" t="s">
        <v>14</v>
      </c>
      <c r="H319">
        <v>926</v>
      </c>
      <c r="I319">
        <f>ROUND(IF(H319&gt;0,E319/H319,0),2)</f>
        <v>102.05</v>
      </c>
      <c r="J319" t="s">
        <v>15</v>
      </c>
      <c r="K319" t="s">
        <v>16</v>
      </c>
      <c r="L319">
        <v>1440306000</v>
      </c>
      <c r="M319" s="8">
        <f>(((L319/60)/60)/24)+DATE(1970,1,1)</f>
        <v>42239.208333333328</v>
      </c>
      <c r="N319">
        <v>1442379600</v>
      </c>
      <c r="O319" s="8">
        <f>(((N319/60)/60)/24)+DATE(1970,1,1)</f>
        <v>42263.208333333328</v>
      </c>
      <c r="P319" t="b">
        <v>0</v>
      </c>
      <c r="Q319" t="b">
        <v>0</v>
      </c>
      <c r="R319" t="s">
        <v>33</v>
      </c>
      <c r="S319" t="str">
        <f>LEFT(R319,FIND("/",R319)-1)</f>
        <v>theater</v>
      </c>
      <c r="T319" t="str">
        <f>RIGHT(R319,LEN(R319)-LEN(S319)-1)</f>
        <v>plays</v>
      </c>
    </row>
    <row r="320" spans="1:20" x14ac:dyDescent="0.35">
      <c r="A320">
        <v>692</v>
      </c>
      <c r="B320" s="4" t="s">
        <v>1423</v>
      </c>
      <c r="C320" s="3" t="s">
        <v>1424</v>
      </c>
      <c r="D320">
        <v>6000</v>
      </c>
      <c r="E320">
        <v>5438</v>
      </c>
      <c r="F320">
        <f>ROUND(100*E320/D320,0)</f>
        <v>91</v>
      </c>
      <c r="G320" t="s">
        <v>14</v>
      </c>
      <c r="H320">
        <v>77</v>
      </c>
      <c r="I320">
        <f>ROUND(IF(H320&gt;0,E320/H320,0),2)</f>
        <v>70.62</v>
      </c>
      <c r="J320" t="s">
        <v>40</v>
      </c>
      <c r="K320" t="s">
        <v>41</v>
      </c>
      <c r="L320">
        <v>1562648400</v>
      </c>
      <c r="M320" s="8">
        <f>(((L320/60)/60)/24)+DATE(1970,1,1)</f>
        <v>43655.208333333328</v>
      </c>
      <c r="N320">
        <v>1564203600</v>
      </c>
      <c r="O320" s="8">
        <f>(((N320/60)/60)/24)+DATE(1970,1,1)</f>
        <v>43673.208333333328</v>
      </c>
      <c r="P320" t="b">
        <v>0</v>
      </c>
      <c r="Q320" t="b">
        <v>0</v>
      </c>
      <c r="R320" t="s">
        <v>23</v>
      </c>
      <c r="S320" t="str">
        <f>LEFT(R320,FIND("/",R320)-1)</f>
        <v>music</v>
      </c>
      <c r="T320" t="str">
        <f>RIGHT(R320,LEN(R320)-LEN(S320)-1)</f>
        <v>rock</v>
      </c>
    </row>
    <row r="321" spans="1:20" ht="31" x14ac:dyDescent="0.35">
      <c r="A321">
        <v>693</v>
      </c>
      <c r="B321" s="4" t="s">
        <v>1425</v>
      </c>
      <c r="C321" s="3" t="s">
        <v>1426</v>
      </c>
      <c r="D321">
        <v>180400</v>
      </c>
      <c r="E321">
        <v>115396</v>
      </c>
      <c r="F321">
        <f>ROUND(100*E321/D321,0)</f>
        <v>64</v>
      </c>
      <c r="G321" t="s">
        <v>14</v>
      </c>
      <c r="H321">
        <v>1748</v>
      </c>
      <c r="I321">
        <f>ROUND(IF(H321&gt;0,E321/H321,0),2)</f>
        <v>66.02</v>
      </c>
      <c r="J321" t="s">
        <v>21</v>
      </c>
      <c r="K321" t="s">
        <v>22</v>
      </c>
      <c r="L321">
        <v>1508216400</v>
      </c>
      <c r="M321" s="8">
        <f>(((L321/60)/60)/24)+DATE(1970,1,1)</f>
        <v>43025.208333333328</v>
      </c>
      <c r="N321">
        <v>1509685200</v>
      </c>
      <c r="O321" s="8">
        <f>(((N321/60)/60)/24)+DATE(1970,1,1)</f>
        <v>43042.208333333328</v>
      </c>
      <c r="P321" t="b">
        <v>0</v>
      </c>
      <c r="Q321" t="b">
        <v>0</v>
      </c>
      <c r="R321" t="s">
        <v>33</v>
      </c>
      <c r="S321" t="str">
        <f>LEFT(R321,FIND("/",R321)-1)</f>
        <v>theater</v>
      </c>
      <c r="T321" t="str">
        <f>RIGHT(R321,LEN(R321)-LEN(S321)-1)</f>
        <v>plays</v>
      </c>
    </row>
    <row r="322" spans="1:20" x14ac:dyDescent="0.35">
      <c r="A322">
        <v>694</v>
      </c>
      <c r="B322" s="4" t="s">
        <v>1427</v>
      </c>
      <c r="C322" s="3" t="s">
        <v>1428</v>
      </c>
      <c r="D322">
        <v>9100</v>
      </c>
      <c r="E322">
        <v>7656</v>
      </c>
      <c r="F322">
        <f>ROUND(100*E322/D322,0)</f>
        <v>84</v>
      </c>
      <c r="G322" t="s">
        <v>14</v>
      </c>
      <c r="H322">
        <v>79</v>
      </c>
      <c r="I322">
        <f>ROUND(IF(H322&gt;0,E322/H322,0),2)</f>
        <v>96.91</v>
      </c>
      <c r="J322" t="s">
        <v>21</v>
      </c>
      <c r="K322" t="s">
        <v>22</v>
      </c>
      <c r="L322">
        <v>1511762400</v>
      </c>
      <c r="M322" s="8">
        <f>(((L322/60)/60)/24)+DATE(1970,1,1)</f>
        <v>43066.25</v>
      </c>
      <c r="N322">
        <v>1514959200</v>
      </c>
      <c r="O322" s="8">
        <f>(((N322/60)/60)/24)+DATE(1970,1,1)</f>
        <v>43103.25</v>
      </c>
      <c r="P322" t="b">
        <v>0</v>
      </c>
      <c r="Q322" t="b">
        <v>0</v>
      </c>
      <c r="R322" t="s">
        <v>33</v>
      </c>
      <c r="S322" t="str">
        <f>LEFT(R322,FIND("/",R322)-1)</f>
        <v>theater</v>
      </c>
      <c r="T322" t="str">
        <f>RIGHT(R322,LEN(R322)-LEN(S322)-1)</f>
        <v>plays</v>
      </c>
    </row>
    <row r="323" spans="1:20" x14ac:dyDescent="0.35">
      <c r="A323">
        <v>696</v>
      </c>
      <c r="B323" s="4" t="s">
        <v>1431</v>
      </c>
      <c r="C323" s="3" t="s">
        <v>1432</v>
      </c>
      <c r="D323">
        <v>164100</v>
      </c>
      <c r="E323">
        <v>96888</v>
      </c>
      <c r="F323">
        <f>ROUND(100*E323/D323,0)</f>
        <v>59</v>
      </c>
      <c r="G323" t="s">
        <v>14</v>
      </c>
      <c r="H323">
        <v>889</v>
      </c>
      <c r="I323">
        <f>ROUND(IF(H323&gt;0,E323/H323,0),2)</f>
        <v>108.99</v>
      </c>
      <c r="J323" t="s">
        <v>21</v>
      </c>
      <c r="K323" t="s">
        <v>22</v>
      </c>
      <c r="L323">
        <v>1429506000</v>
      </c>
      <c r="M323" s="8">
        <f>(((L323/60)/60)/24)+DATE(1970,1,1)</f>
        <v>42114.208333333328</v>
      </c>
      <c r="N323">
        <v>1429592400</v>
      </c>
      <c r="O323" s="8">
        <f>(((N323/60)/60)/24)+DATE(1970,1,1)</f>
        <v>42115.208333333328</v>
      </c>
      <c r="P323" t="b">
        <v>0</v>
      </c>
      <c r="Q323" t="b">
        <v>1</v>
      </c>
      <c r="R323" t="s">
        <v>33</v>
      </c>
      <c r="S323" t="str">
        <f>LEFT(R323,FIND("/",R323)-1)</f>
        <v>theater</v>
      </c>
      <c r="T323" t="str">
        <f>RIGHT(R323,LEN(R323)-LEN(S323)-1)</f>
        <v>plays</v>
      </c>
    </row>
    <row r="324" spans="1:20" x14ac:dyDescent="0.35">
      <c r="A324">
        <v>699</v>
      </c>
      <c r="B324" s="4" t="s">
        <v>444</v>
      </c>
      <c r="C324" s="3" t="s">
        <v>1437</v>
      </c>
      <c r="D324">
        <v>7400</v>
      </c>
      <c r="E324">
        <v>6245</v>
      </c>
      <c r="F324">
        <f>ROUND(100*E324/D324,0)</f>
        <v>84</v>
      </c>
      <c r="G324" t="s">
        <v>14</v>
      </c>
      <c r="H324">
        <v>56</v>
      </c>
      <c r="I324">
        <f>ROUND(IF(H324&gt;0,E324/H324,0),2)</f>
        <v>111.52</v>
      </c>
      <c r="J324" t="s">
        <v>21</v>
      </c>
      <c r="K324" t="s">
        <v>22</v>
      </c>
      <c r="L324">
        <v>1561438800</v>
      </c>
      <c r="M324" s="8">
        <f>(((L324/60)/60)/24)+DATE(1970,1,1)</f>
        <v>43641.208333333328</v>
      </c>
      <c r="N324">
        <v>1561525200</v>
      </c>
      <c r="O324" s="8">
        <f>(((N324/60)/60)/24)+DATE(1970,1,1)</f>
        <v>43642.208333333328</v>
      </c>
      <c r="P324" t="b">
        <v>0</v>
      </c>
      <c r="Q324" t="b">
        <v>0</v>
      </c>
      <c r="R324" t="s">
        <v>53</v>
      </c>
      <c r="S324" t="str">
        <f>LEFT(R324,FIND("/",R324)-1)</f>
        <v>film &amp; video</v>
      </c>
      <c r="T324" t="str">
        <f>RIGHT(R324,LEN(R324)-LEN(S324)-1)</f>
        <v>drama</v>
      </c>
    </row>
    <row r="325" spans="1:20" ht="31" x14ac:dyDescent="0.35">
      <c r="A325">
        <v>700</v>
      </c>
      <c r="B325" s="4" t="s">
        <v>1438</v>
      </c>
      <c r="C325" s="3" t="s">
        <v>1439</v>
      </c>
      <c r="D325">
        <v>100</v>
      </c>
      <c r="E325">
        <v>3</v>
      </c>
      <c r="F325">
        <f>ROUND(100*E325/D325,0)</f>
        <v>3</v>
      </c>
      <c r="G325" t="s">
        <v>14</v>
      </c>
      <c r="H325">
        <v>1</v>
      </c>
      <c r="I325">
        <f>ROUND(IF(H325&gt;0,E325/H325,0),2)</f>
        <v>3</v>
      </c>
      <c r="J325" t="s">
        <v>21</v>
      </c>
      <c r="K325" t="s">
        <v>22</v>
      </c>
      <c r="L325">
        <v>1264399200</v>
      </c>
      <c r="M325" s="8">
        <f>(((L325/60)/60)/24)+DATE(1970,1,1)</f>
        <v>40203.25</v>
      </c>
      <c r="N325">
        <v>1265695200</v>
      </c>
      <c r="O325" s="8">
        <f>(((N325/60)/60)/24)+DATE(1970,1,1)</f>
        <v>40218.25</v>
      </c>
      <c r="P325" t="b">
        <v>0</v>
      </c>
      <c r="Q325" t="b">
        <v>0</v>
      </c>
      <c r="R325" t="s">
        <v>65</v>
      </c>
      <c r="S325" t="str">
        <f>LEFT(R325,FIND("/",R325)-1)</f>
        <v>technology</v>
      </c>
      <c r="T325" t="str">
        <f>RIGHT(R325,LEN(R325)-LEN(S325)-1)</f>
        <v>wearables</v>
      </c>
    </row>
    <row r="326" spans="1:20" ht="31" x14ac:dyDescent="0.35">
      <c r="A326">
        <v>702</v>
      </c>
      <c r="B326" s="4" t="s">
        <v>1442</v>
      </c>
      <c r="C326" s="3" t="s">
        <v>1443</v>
      </c>
      <c r="D326">
        <v>8700</v>
      </c>
      <c r="E326">
        <v>4710</v>
      </c>
      <c r="F326">
        <f>ROUND(100*E326/D326,0)</f>
        <v>54</v>
      </c>
      <c r="G326" t="s">
        <v>14</v>
      </c>
      <c r="H326">
        <v>83</v>
      </c>
      <c r="I326">
        <f>ROUND(IF(H326&gt;0,E326/H326,0),2)</f>
        <v>56.75</v>
      </c>
      <c r="J326" t="s">
        <v>21</v>
      </c>
      <c r="K326" t="s">
        <v>22</v>
      </c>
      <c r="L326">
        <v>1374469200</v>
      </c>
      <c r="M326" s="8">
        <f>(((L326/60)/60)/24)+DATE(1970,1,1)</f>
        <v>41477.208333333336</v>
      </c>
      <c r="N326">
        <v>1374901200</v>
      </c>
      <c r="O326" s="8">
        <f>(((N326/60)/60)/24)+DATE(1970,1,1)</f>
        <v>41482.208333333336</v>
      </c>
      <c r="P326" t="b">
        <v>0</v>
      </c>
      <c r="Q326" t="b">
        <v>0</v>
      </c>
      <c r="R326" t="s">
        <v>65</v>
      </c>
      <c r="S326" t="str">
        <f>LEFT(R326,FIND("/",R326)-1)</f>
        <v>technology</v>
      </c>
      <c r="T326" t="str">
        <f>RIGHT(R326,LEN(R326)-LEN(S326)-1)</f>
        <v>wearables</v>
      </c>
    </row>
    <row r="327" spans="1:20" x14ac:dyDescent="0.35">
      <c r="A327">
        <v>705</v>
      </c>
      <c r="B327" s="4" t="s">
        <v>1448</v>
      </c>
      <c r="C327" s="3" t="s">
        <v>1449</v>
      </c>
      <c r="D327">
        <v>169700</v>
      </c>
      <c r="E327">
        <v>168048</v>
      </c>
      <c r="F327">
        <f>ROUND(100*E327/D327,0)</f>
        <v>99</v>
      </c>
      <c r="G327" t="s">
        <v>14</v>
      </c>
      <c r="H327">
        <v>2025</v>
      </c>
      <c r="I327">
        <f>ROUND(IF(H327&gt;0,E327/H327,0),2)</f>
        <v>82.99</v>
      </c>
      <c r="J327" t="s">
        <v>40</v>
      </c>
      <c r="K327" t="s">
        <v>41</v>
      </c>
      <c r="L327">
        <v>1386741600</v>
      </c>
      <c r="M327" s="8">
        <f>(((L327/60)/60)/24)+DATE(1970,1,1)</f>
        <v>41619.25</v>
      </c>
      <c r="N327">
        <v>1387087200</v>
      </c>
      <c r="O327" s="8">
        <f>(((N327/60)/60)/24)+DATE(1970,1,1)</f>
        <v>41623.25</v>
      </c>
      <c r="P327" t="b">
        <v>0</v>
      </c>
      <c r="Q327" t="b">
        <v>0</v>
      </c>
      <c r="R327" t="s">
        <v>68</v>
      </c>
      <c r="S327" t="str">
        <f>LEFT(R327,FIND("/",R327)-1)</f>
        <v>publishing</v>
      </c>
      <c r="T327" t="str">
        <f>RIGHT(R327,LEN(R327)-LEN(S327)-1)</f>
        <v>nonfiction</v>
      </c>
    </row>
    <row r="328" spans="1:20" ht="31" x14ac:dyDescent="0.35">
      <c r="A328">
        <v>711</v>
      </c>
      <c r="B328" s="4" t="s">
        <v>1460</v>
      </c>
      <c r="C328" s="3" t="s">
        <v>1461</v>
      </c>
      <c r="D328">
        <v>6200</v>
      </c>
      <c r="E328">
        <v>1260</v>
      </c>
      <c r="F328">
        <f>ROUND(100*E328/D328,0)</f>
        <v>20</v>
      </c>
      <c r="G328" t="s">
        <v>14</v>
      </c>
      <c r="H328">
        <v>14</v>
      </c>
      <c r="I328">
        <f>ROUND(IF(H328&gt;0,E328/H328,0),2)</f>
        <v>90</v>
      </c>
      <c r="J328" t="s">
        <v>107</v>
      </c>
      <c r="K328" t="s">
        <v>108</v>
      </c>
      <c r="L328">
        <v>1453615200</v>
      </c>
      <c r="M328" s="8">
        <f>(((L328/60)/60)/24)+DATE(1970,1,1)</f>
        <v>42393.25</v>
      </c>
      <c r="N328">
        <v>1453788000</v>
      </c>
      <c r="O328" s="8">
        <f>(((N328/60)/60)/24)+DATE(1970,1,1)</f>
        <v>42395.25</v>
      </c>
      <c r="P328" t="b">
        <v>1</v>
      </c>
      <c r="Q328" t="b">
        <v>1</v>
      </c>
      <c r="R328" t="s">
        <v>33</v>
      </c>
      <c r="S328" t="str">
        <f>LEFT(R328,FIND("/",R328)-1)</f>
        <v>theater</v>
      </c>
      <c r="T328" t="str">
        <f>RIGHT(R328,LEN(R328)-LEN(S328)-1)</f>
        <v>plays</v>
      </c>
    </row>
    <row r="329" spans="1:20" x14ac:dyDescent="0.35">
      <c r="A329">
        <v>715</v>
      </c>
      <c r="B329" s="4" t="s">
        <v>1468</v>
      </c>
      <c r="C329" s="3" t="s">
        <v>1469</v>
      </c>
      <c r="D329">
        <v>118000</v>
      </c>
      <c r="E329">
        <v>28870</v>
      </c>
      <c r="F329">
        <f>ROUND(100*E329/D329,0)</f>
        <v>24</v>
      </c>
      <c r="G329" t="s">
        <v>14</v>
      </c>
      <c r="H329">
        <v>656</v>
      </c>
      <c r="I329">
        <f>ROUND(IF(H329&gt;0,E329/H329,0),2)</f>
        <v>44.01</v>
      </c>
      <c r="J329" t="s">
        <v>21</v>
      </c>
      <c r="K329" t="s">
        <v>22</v>
      </c>
      <c r="L329">
        <v>1281157200</v>
      </c>
      <c r="M329" s="8">
        <f>(((L329/60)/60)/24)+DATE(1970,1,1)</f>
        <v>40397.208333333336</v>
      </c>
      <c r="N329">
        <v>1281589200</v>
      </c>
      <c r="O329" s="8">
        <f>(((N329/60)/60)/24)+DATE(1970,1,1)</f>
        <v>40402.208333333336</v>
      </c>
      <c r="P329" t="b">
        <v>0</v>
      </c>
      <c r="Q329" t="b">
        <v>0</v>
      </c>
      <c r="R329" t="s">
        <v>292</v>
      </c>
      <c r="S329" t="str">
        <f>LEFT(R329,FIND("/",R329)-1)</f>
        <v>games</v>
      </c>
      <c r="T329" t="str">
        <f>RIGHT(R329,LEN(R329)-LEN(S329)-1)</f>
        <v>mobile games</v>
      </c>
    </row>
    <row r="330" spans="1:20" x14ac:dyDescent="0.35">
      <c r="A330">
        <v>725</v>
      </c>
      <c r="B330" s="4" t="s">
        <v>1488</v>
      </c>
      <c r="C330" s="3" t="s">
        <v>1489</v>
      </c>
      <c r="D330">
        <v>193200</v>
      </c>
      <c r="E330">
        <v>97369</v>
      </c>
      <c r="F330">
        <f>ROUND(100*E330/D330,0)</f>
        <v>50</v>
      </c>
      <c r="G330" t="s">
        <v>14</v>
      </c>
      <c r="H330">
        <v>1596</v>
      </c>
      <c r="I330">
        <f>ROUND(IF(H330&gt;0,E330/H330,0),2)</f>
        <v>61.01</v>
      </c>
      <c r="J330" t="s">
        <v>21</v>
      </c>
      <c r="K330" t="s">
        <v>22</v>
      </c>
      <c r="L330">
        <v>1416031200</v>
      </c>
      <c r="M330" s="8">
        <f>(((L330/60)/60)/24)+DATE(1970,1,1)</f>
        <v>41958.25</v>
      </c>
      <c r="N330">
        <v>1416204000</v>
      </c>
      <c r="O330" s="8">
        <f>(((N330/60)/60)/24)+DATE(1970,1,1)</f>
        <v>41960.25</v>
      </c>
      <c r="P330" t="b">
        <v>0</v>
      </c>
      <c r="Q330" t="b">
        <v>0</v>
      </c>
      <c r="R330" t="s">
        <v>292</v>
      </c>
      <c r="S330" t="str">
        <f>LEFT(R330,FIND("/",R330)-1)</f>
        <v>games</v>
      </c>
      <c r="T330" t="str">
        <f>RIGHT(R330,LEN(R330)-LEN(S330)-1)</f>
        <v>mobile games</v>
      </c>
    </row>
    <row r="331" spans="1:20" ht="31" x14ac:dyDescent="0.35">
      <c r="A331">
        <v>728</v>
      </c>
      <c r="B331" s="4" t="s">
        <v>1494</v>
      </c>
      <c r="C331" s="3" t="s">
        <v>1495</v>
      </c>
      <c r="D331">
        <v>4200</v>
      </c>
      <c r="E331">
        <v>735</v>
      </c>
      <c r="F331">
        <f>ROUND(100*E331/D331,0)</f>
        <v>18</v>
      </c>
      <c r="G331" t="s">
        <v>14</v>
      </c>
      <c r="H331">
        <v>10</v>
      </c>
      <c r="I331">
        <f>ROUND(IF(H331&gt;0,E331/H331,0),2)</f>
        <v>73.5</v>
      </c>
      <c r="J331" t="s">
        <v>21</v>
      </c>
      <c r="K331" t="s">
        <v>22</v>
      </c>
      <c r="L331">
        <v>1464152400</v>
      </c>
      <c r="M331" s="8">
        <f>(((L331/60)/60)/24)+DATE(1970,1,1)</f>
        <v>42515.208333333328</v>
      </c>
      <c r="N331">
        <v>1465102800</v>
      </c>
      <c r="O331" s="8">
        <f>(((N331/60)/60)/24)+DATE(1970,1,1)</f>
        <v>42526.208333333328</v>
      </c>
      <c r="P331" t="b">
        <v>0</v>
      </c>
      <c r="Q331" t="b">
        <v>0</v>
      </c>
      <c r="R331" t="s">
        <v>33</v>
      </c>
      <c r="S331" t="str">
        <f>LEFT(R331,FIND("/",R331)-1)</f>
        <v>theater</v>
      </c>
      <c r="T331" t="str">
        <f>RIGHT(R331,LEN(R331)-LEN(S331)-1)</f>
        <v>plays</v>
      </c>
    </row>
    <row r="332" spans="1:20" x14ac:dyDescent="0.35">
      <c r="A332">
        <v>732</v>
      </c>
      <c r="B332" s="4" t="s">
        <v>1502</v>
      </c>
      <c r="C332" s="3" t="s">
        <v>1503</v>
      </c>
      <c r="D332">
        <v>117000</v>
      </c>
      <c r="E332">
        <v>107622</v>
      </c>
      <c r="F332">
        <f>ROUND(100*E332/D332,0)</f>
        <v>92</v>
      </c>
      <c r="G332" t="s">
        <v>14</v>
      </c>
      <c r="H332">
        <v>1121</v>
      </c>
      <c r="I332">
        <f>ROUND(IF(H332&gt;0,E332/H332,0),2)</f>
        <v>96.01</v>
      </c>
      <c r="J332" t="s">
        <v>21</v>
      </c>
      <c r="K332" t="s">
        <v>22</v>
      </c>
      <c r="L332">
        <v>1490158800</v>
      </c>
      <c r="M332" s="8">
        <f>(((L332/60)/60)/24)+DATE(1970,1,1)</f>
        <v>42816.208333333328</v>
      </c>
      <c r="N332">
        <v>1492146000</v>
      </c>
      <c r="O332" s="8">
        <f>(((N332/60)/60)/24)+DATE(1970,1,1)</f>
        <v>42839.208333333328</v>
      </c>
      <c r="P332" t="b">
        <v>0</v>
      </c>
      <c r="Q332" t="b">
        <v>1</v>
      </c>
      <c r="R332" t="s">
        <v>23</v>
      </c>
      <c r="S332" t="str">
        <f>LEFT(R332,FIND("/",R332)-1)</f>
        <v>music</v>
      </c>
      <c r="T332" t="str">
        <f>RIGHT(R332,LEN(R332)-LEN(S332)-1)</f>
        <v>rock</v>
      </c>
    </row>
    <row r="333" spans="1:20" x14ac:dyDescent="0.35">
      <c r="A333">
        <v>738</v>
      </c>
      <c r="B333" s="4" t="s">
        <v>1032</v>
      </c>
      <c r="C333" s="3" t="s">
        <v>1514</v>
      </c>
      <c r="D333">
        <v>74700</v>
      </c>
      <c r="E333">
        <v>1557</v>
      </c>
      <c r="F333">
        <f>ROUND(100*E333/D333,0)</f>
        <v>2</v>
      </c>
      <c r="G333" t="s">
        <v>14</v>
      </c>
      <c r="H333">
        <v>15</v>
      </c>
      <c r="I333">
        <f>ROUND(IF(H333&gt;0,E333/H333,0),2)</f>
        <v>103.8</v>
      </c>
      <c r="J333" t="s">
        <v>21</v>
      </c>
      <c r="K333" t="s">
        <v>22</v>
      </c>
      <c r="L333">
        <v>1416117600</v>
      </c>
      <c r="M333" s="8">
        <f>(((L333/60)/60)/24)+DATE(1970,1,1)</f>
        <v>41959.25</v>
      </c>
      <c r="N333">
        <v>1418018400</v>
      </c>
      <c r="O333" s="8">
        <f>(((N333/60)/60)/24)+DATE(1970,1,1)</f>
        <v>41981.25</v>
      </c>
      <c r="P333" t="b">
        <v>0</v>
      </c>
      <c r="Q333" t="b">
        <v>1</v>
      </c>
      <c r="R333" t="s">
        <v>33</v>
      </c>
      <c r="S333" t="str">
        <f>LEFT(R333,FIND("/",R333)-1)</f>
        <v>theater</v>
      </c>
      <c r="T333" t="str">
        <f>RIGHT(R333,LEN(R333)-LEN(S333)-1)</f>
        <v>plays</v>
      </c>
    </row>
    <row r="334" spans="1:20" x14ac:dyDescent="0.35">
      <c r="A334">
        <v>739</v>
      </c>
      <c r="B334" s="4" t="s">
        <v>1515</v>
      </c>
      <c r="C334" s="3" t="s">
        <v>1516</v>
      </c>
      <c r="D334">
        <v>10000</v>
      </c>
      <c r="E334">
        <v>6100</v>
      </c>
      <c r="F334">
        <f>ROUND(100*E334/D334,0)</f>
        <v>61</v>
      </c>
      <c r="G334" t="s">
        <v>14</v>
      </c>
      <c r="H334">
        <v>191</v>
      </c>
      <c r="I334">
        <f>ROUND(IF(H334&gt;0,E334/H334,0),2)</f>
        <v>31.94</v>
      </c>
      <c r="J334" t="s">
        <v>21</v>
      </c>
      <c r="K334" t="s">
        <v>22</v>
      </c>
      <c r="L334">
        <v>1340946000</v>
      </c>
      <c r="M334" s="8">
        <f>(((L334/60)/60)/24)+DATE(1970,1,1)</f>
        <v>41089.208333333336</v>
      </c>
      <c r="N334">
        <v>1341032400</v>
      </c>
      <c r="O334" s="8">
        <f>(((N334/60)/60)/24)+DATE(1970,1,1)</f>
        <v>41090.208333333336</v>
      </c>
      <c r="P334" t="b">
        <v>0</v>
      </c>
      <c r="Q334" t="b">
        <v>0</v>
      </c>
      <c r="R334" t="s">
        <v>60</v>
      </c>
      <c r="S334" t="str">
        <f>LEFT(R334,FIND("/",R334)-1)</f>
        <v>music</v>
      </c>
      <c r="T334" t="str">
        <f>RIGHT(R334,LEN(R334)-LEN(S334)-1)</f>
        <v>indie rock</v>
      </c>
    </row>
    <row r="335" spans="1:20" x14ac:dyDescent="0.35">
      <c r="A335">
        <v>740</v>
      </c>
      <c r="B335" s="4" t="s">
        <v>1517</v>
      </c>
      <c r="C335" s="3" t="s">
        <v>1518</v>
      </c>
      <c r="D335">
        <v>5300</v>
      </c>
      <c r="E335">
        <v>1592</v>
      </c>
      <c r="F335">
        <f>ROUND(100*E335/D335,0)</f>
        <v>30</v>
      </c>
      <c r="G335" t="s">
        <v>14</v>
      </c>
      <c r="H335">
        <v>16</v>
      </c>
      <c r="I335">
        <f>ROUND(IF(H335&gt;0,E335/H335,0),2)</f>
        <v>99.5</v>
      </c>
      <c r="J335" t="s">
        <v>21</v>
      </c>
      <c r="K335" t="s">
        <v>22</v>
      </c>
      <c r="L335">
        <v>1486101600</v>
      </c>
      <c r="M335" s="8">
        <f>(((L335/60)/60)/24)+DATE(1970,1,1)</f>
        <v>42769.25</v>
      </c>
      <c r="N335">
        <v>1486360800</v>
      </c>
      <c r="O335" s="8">
        <f>(((N335/60)/60)/24)+DATE(1970,1,1)</f>
        <v>42772.25</v>
      </c>
      <c r="P335" t="b">
        <v>0</v>
      </c>
      <c r="Q335" t="b">
        <v>0</v>
      </c>
      <c r="R335" t="s">
        <v>33</v>
      </c>
      <c r="S335" t="str">
        <f>LEFT(R335,FIND("/",R335)-1)</f>
        <v>theater</v>
      </c>
      <c r="T335" t="str">
        <f>RIGHT(R335,LEN(R335)-LEN(S335)-1)</f>
        <v>plays</v>
      </c>
    </row>
    <row r="336" spans="1:20" ht="31" x14ac:dyDescent="0.35">
      <c r="A336">
        <v>743</v>
      </c>
      <c r="B336" s="4" t="s">
        <v>1522</v>
      </c>
      <c r="C336" s="3" t="s">
        <v>1523</v>
      </c>
      <c r="D336">
        <v>3900</v>
      </c>
      <c r="E336">
        <v>504</v>
      </c>
      <c r="F336">
        <f>ROUND(100*E336/D336,0)</f>
        <v>13</v>
      </c>
      <c r="G336" t="s">
        <v>14</v>
      </c>
      <c r="H336">
        <v>17</v>
      </c>
      <c r="I336">
        <f>ROUND(IF(H336&gt;0,E336/H336,0),2)</f>
        <v>29.65</v>
      </c>
      <c r="J336" t="s">
        <v>21</v>
      </c>
      <c r="K336" t="s">
        <v>22</v>
      </c>
      <c r="L336">
        <v>1445403600</v>
      </c>
      <c r="M336" s="8">
        <f>(((L336/60)/60)/24)+DATE(1970,1,1)</f>
        <v>42298.208333333328</v>
      </c>
      <c r="N336">
        <v>1445922000</v>
      </c>
      <c r="O336" s="8">
        <f>(((N336/60)/60)/24)+DATE(1970,1,1)</f>
        <v>42304.208333333328</v>
      </c>
      <c r="P336" t="b">
        <v>0</v>
      </c>
      <c r="Q336" t="b">
        <v>1</v>
      </c>
      <c r="R336" t="s">
        <v>33</v>
      </c>
      <c r="S336" t="str">
        <f>LEFT(R336,FIND("/",R336)-1)</f>
        <v>theater</v>
      </c>
      <c r="T336" t="str">
        <f>RIGHT(R336,LEN(R336)-LEN(S336)-1)</f>
        <v>plays</v>
      </c>
    </row>
    <row r="337" spans="1:20" ht="31" x14ac:dyDescent="0.35">
      <c r="A337">
        <v>745</v>
      </c>
      <c r="B337" s="4" t="s">
        <v>1526</v>
      </c>
      <c r="C337" s="3" t="s">
        <v>1527</v>
      </c>
      <c r="D337">
        <v>6900</v>
      </c>
      <c r="E337">
        <v>2091</v>
      </c>
      <c r="F337">
        <f>ROUND(100*E337/D337,0)</f>
        <v>30</v>
      </c>
      <c r="G337" t="s">
        <v>14</v>
      </c>
      <c r="H337">
        <v>34</v>
      </c>
      <c r="I337">
        <f>ROUND(IF(H337&gt;0,E337/H337,0),2)</f>
        <v>61.5</v>
      </c>
      <c r="J337" t="s">
        <v>21</v>
      </c>
      <c r="K337" t="s">
        <v>22</v>
      </c>
      <c r="L337">
        <v>1275195600</v>
      </c>
      <c r="M337" s="8">
        <f>(((L337/60)/60)/24)+DATE(1970,1,1)</f>
        <v>40328.208333333336</v>
      </c>
      <c r="N337">
        <v>1277528400</v>
      </c>
      <c r="O337" s="8">
        <f>(((N337/60)/60)/24)+DATE(1970,1,1)</f>
        <v>40355.208333333336</v>
      </c>
      <c r="P337" t="b">
        <v>0</v>
      </c>
      <c r="Q337" t="b">
        <v>0</v>
      </c>
      <c r="R337" t="s">
        <v>65</v>
      </c>
      <c r="S337" t="str">
        <f>LEFT(R337,FIND("/",R337)-1)</f>
        <v>technology</v>
      </c>
      <c r="T337" t="str">
        <f>RIGHT(R337,LEN(R337)-LEN(S337)-1)</f>
        <v>wearables</v>
      </c>
    </row>
    <row r="338" spans="1:20" x14ac:dyDescent="0.35">
      <c r="A338">
        <v>750</v>
      </c>
      <c r="B338" s="4" t="s">
        <v>1536</v>
      </c>
      <c r="C338" s="3" t="s">
        <v>1537</v>
      </c>
      <c r="D338">
        <v>100</v>
      </c>
      <c r="E338">
        <v>1</v>
      </c>
      <c r="F338">
        <f>ROUND(100*E338/D338,0)</f>
        <v>1</v>
      </c>
      <c r="G338" t="s">
        <v>14</v>
      </c>
      <c r="H338">
        <v>1</v>
      </c>
      <c r="I338">
        <f>ROUND(IF(H338&gt;0,E338/H338,0),2)</f>
        <v>1</v>
      </c>
      <c r="J338" t="s">
        <v>40</v>
      </c>
      <c r="K338" t="s">
        <v>41</v>
      </c>
      <c r="L338">
        <v>1277960400</v>
      </c>
      <c r="M338" s="8">
        <f>(((L338/60)/60)/24)+DATE(1970,1,1)</f>
        <v>40360.208333333336</v>
      </c>
      <c r="N338">
        <v>1280120400</v>
      </c>
      <c r="O338" s="8">
        <f>(((N338/60)/60)/24)+DATE(1970,1,1)</f>
        <v>40385.208333333336</v>
      </c>
      <c r="P338" t="b">
        <v>0</v>
      </c>
      <c r="Q338" t="b">
        <v>0</v>
      </c>
      <c r="R338" t="s">
        <v>50</v>
      </c>
      <c r="S338" t="str">
        <f>LEFT(R338,FIND("/",R338)-1)</f>
        <v>music</v>
      </c>
      <c r="T338" t="str">
        <f>RIGHT(R338,LEN(R338)-LEN(S338)-1)</f>
        <v>electric music</v>
      </c>
    </row>
    <row r="339" spans="1:20" ht="31" x14ac:dyDescent="0.35">
      <c r="A339">
        <v>759</v>
      </c>
      <c r="B339" s="4" t="s">
        <v>1554</v>
      </c>
      <c r="C339" s="3" t="s">
        <v>1555</v>
      </c>
      <c r="D339">
        <v>167500</v>
      </c>
      <c r="E339">
        <v>114615</v>
      </c>
      <c r="F339">
        <f>ROUND(100*E339/D339,0)</f>
        <v>68</v>
      </c>
      <c r="G339" t="s">
        <v>14</v>
      </c>
      <c r="H339">
        <v>1274</v>
      </c>
      <c r="I339">
        <f>ROUND(IF(H339&gt;0,E339/H339,0),2)</f>
        <v>89.96</v>
      </c>
      <c r="J339" t="s">
        <v>21</v>
      </c>
      <c r="K339" t="s">
        <v>22</v>
      </c>
      <c r="L339">
        <v>1517810400</v>
      </c>
      <c r="M339" s="8">
        <f>(((L339/60)/60)/24)+DATE(1970,1,1)</f>
        <v>43136.25</v>
      </c>
      <c r="N339">
        <v>1520402400</v>
      </c>
      <c r="O339" s="8">
        <f>(((N339/60)/60)/24)+DATE(1970,1,1)</f>
        <v>43166.25</v>
      </c>
      <c r="P339" t="b">
        <v>0</v>
      </c>
      <c r="Q339" t="b">
        <v>0</v>
      </c>
      <c r="R339" t="s">
        <v>50</v>
      </c>
      <c r="S339" t="str">
        <f>LEFT(R339,FIND("/",R339)-1)</f>
        <v>music</v>
      </c>
      <c r="T339" t="str">
        <f>RIGHT(R339,LEN(R339)-LEN(S339)-1)</f>
        <v>electric music</v>
      </c>
    </row>
    <row r="340" spans="1:20" x14ac:dyDescent="0.35">
      <c r="A340">
        <v>760</v>
      </c>
      <c r="B340" s="4" t="s">
        <v>1556</v>
      </c>
      <c r="C340" s="3" t="s">
        <v>1557</v>
      </c>
      <c r="D340">
        <v>48300</v>
      </c>
      <c r="E340">
        <v>16592</v>
      </c>
      <c r="F340">
        <f>ROUND(100*E340/D340,0)</f>
        <v>34</v>
      </c>
      <c r="G340" t="s">
        <v>14</v>
      </c>
      <c r="H340">
        <v>210</v>
      </c>
      <c r="I340">
        <f>ROUND(IF(H340&gt;0,E340/H340,0),2)</f>
        <v>79.010000000000005</v>
      </c>
      <c r="J340" t="s">
        <v>107</v>
      </c>
      <c r="K340" t="s">
        <v>108</v>
      </c>
      <c r="L340">
        <v>1564635600</v>
      </c>
      <c r="M340" s="8">
        <f>(((L340/60)/60)/24)+DATE(1970,1,1)</f>
        <v>43678.208333333328</v>
      </c>
      <c r="N340">
        <v>1567141200</v>
      </c>
      <c r="O340" s="8">
        <f>(((N340/60)/60)/24)+DATE(1970,1,1)</f>
        <v>43707.208333333328</v>
      </c>
      <c r="P340" t="b">
        <v>0</v>
      </c>
      <c r="Q340" t="b">
        <v>1</v>
      </c>
      <c r="R340" t="s">
        <v>89</v>
      </c>
      <c r="S340" t="str">
        <f>LEFT(R340,FIND("/",R340)-1)</f>
        <v>games</v>
      </c>
      <c r="T340" t="str">
        <f>RIGHT(R340,LEN(R340)-LEN(S340)-1)</f>
        <v>video games</v>
      </c>
    </row>
    <row r="341" spans="1:20" ht="31" x14ac:dyDescent="0.35">
      <c r="A341">
        <v>766</v>
      </c>
      <c r="B341" s="4" t="s">
        <v>1567</v>
      </c>
      <c r="C341" s="3" t="s">
        <v>1568</v>
      </c>
      <c r="D341">
        <v>43800</v>
      </c>
      <c r="E341">
        <v>13653</v>
      </c>
      <c r="F341">
        <f>ROUND(100*E341/D341,0)</f>
        <v>31</v>
      </c>
      <c r="G341" t="s">
        <v>14</v>
      </c>
      <c r="H341">
        <v>248</v>
      </c>
      <c r="I341">
        <f>ROUND(IF(H341&gt;0,E341/H341,0),2)</f>
        <v>55.05</v>
      </c>
      <c r="J341" t="s">
        <v>26</v>
      </c>
      <c r="K341" t="s">
        <v>27</v>
      </c>
      <c r="L341">
        <v>1537333200</v>
      </c>
      <c r="M341" s="8">
        <f>(((L341/60)/60)/24)+DATE(1970,1,1)</f>
        <v>43362.208333333328</v>
      </c>
      <c r="N341">
        <v>1537419600</v>
      </c>
      <c r="O341" s="8">
        <f>(((N341/60)/60)/24)+DATE(1970,1,1)</f>
        <v>43363.208333333328</v>
      </c>
      <c r="P341" t="b">
        <v>0</v>
      </c>
      <c r="Q341" t="b">
        <v>0</v>
      </c>
      <c r="R341" t="s">
        <v>474</v>
      </c>
      <c r="S341" t="str">
        <f>LEFT(R341,FIND("/",R341)-1)</f>
        <v>film &amp; video</v>
      </c>
      <c r="T341" t="str">
        <f>RIGHT(R341,LEN(R341)-LEN(S341)-1)</f>
        <v>science fiction</v>
      </c>
    </row>
    <row r="342" spans="1:20" x14ac:dyDescent="0.35">
      <c r="A342">
        <v>767</v>
      </c>
      <c r="B342" s="4" t="s">
        <v>1569</v>
      </c>
      <c r="C342" s="3" t="s">
        <v>1570</v>
      </c>
      <c r="D342">
        <v>97200</v>
      </c>
      <c r="E342">
        <v>55372</v>
      </c>
      <c r="F342">
        <f>ROUND(100*E342/D342,0)</f>
        <v>57</v>
      </c>
      <c r="G342" t="s">
        <v>14</v>
      </c>
      <c r="H342">
        <v>513</v>
      </c>
      <c r="I342">
        <f>ROUND(IF(H342&gt;0,E342/H342,0),2)</f>
        <v>107.94</v>
      </c>
      <c r="J342" t="s">
        <v>21</v>
      </c>
      <c r="K342" t="s">
        <v>22</v>
      </c>
      <c r="L342">
        <v>1444107600</v>
      </c>
      <c r="M342" s="8">
        <f>(((L342/60)/60)/24)+DATE(1970,1,1)</f>
        <v>42283.208333333328</v>
      </c>
      <c r="N342">
        <v>1447999200</v>
      </c>
      <c r="O342" s="8">
        <f>(((N342/60)/60)/24)+DATE(1970,1,1)</f>
        <v>42328.25</v>
      </c>
      <c r="P342" t="b">
        <v>0</v>
      </c>
      <c r="Q342" t="b">
        <v>0</v>
      </c>
      <c r="R342" t="s">
        <v>206</v>
      </c>
      <c r="S342" t="str">
        <f>LEFT(R342,FIND("/",R342)-1)</f>
        <v>publishing</v>
      </c>
      <c r="T342" t="str">
        <f>RIGHT(R342,LEN(R342)-LEN(S342)-1)</f>
        <v>translations</v>
      </c>
    </row>
    <row r="343" spans="1:20" x14ac:dyDescent="0.35">
      <c r="A343">
        <v>769</v>
      </c>
      <c r="B343" s="4" t="s">
        <v>1573</v>
      </c>
      <c r="C343" s="3" t="s">
        <v>1574</v>
      </c>
      <c r="D343">
        <v>125600</v>
      </c>
      <c r="E343">
        <v>109106</v>
      </c>
      <c r="F343">
        <f>ROUND(100*E343/D343,0)</f>
        <v>87</v>
      </c>
      <c r="G343" t="s">
        <v>14</v>
      </c>
      <c r="H343">
        <v>3410</v>
      </c>
      <c r="I343">
        <f>ROUND(IF(H343&gt;0,E343/H343,0),2)</f>
        <v>32</v>
      </c>
      <c r="J343" t="s">
        <v>21</v>
      </c>
      <c r="K343" t="s">
        <v>22</v>
      </c>
      <c r="L343">
        <v>1376542800</v>
      </c>
      <c r="M343" s="8">
        <f>(((L343/60)/60)/24)+DATE(1970,1,1)</f>
        <v>41501.208333333336</v>
      </c>
      <c r="N343">
        <v>1378789200</v>
      </c>
      <c r="O343" s="8">
        <f>(((N343/60)/60)/24)+DATE(1970,1,1)</f>
        <v>41527.208333333336</v>
      </c>
      <c r="P343" t="b">
        <v>0</v>
      </c>
      <c r="Q343" t="b">
        <v>0</v>
      </c>
      <c r="R343" t="s">
        <v>89</v>
      </c>
      <c r="S343" t="str">
        <f>LEFT(R343,FIND("/",R343)-1)</f>
        <v>games</v>
      </c>
      <c r="T343" t="str">
        <f>RIGHT(R343,LEN(R343)-LEN(S343)-1)</f>
        <v>video games</v>
      </c>
    </row>
    <row r="344" spans="1:20" ht="31" x14ac:dyDescent="0.35">
      <c r="A344">
        <v>775</v>
      </c>
      <c r="B344" s="4" t="s">
        <v>1585</v>
      </c>
      <c r="C344" s="3" t="s">
        <v>1586</v>
      </c>
      <c r="D344">
        <v>9400</v>
      </c>
      <c r="E344">
        <v>968</v>
      </c>
      <c r="F344">
        <f>ROUND(100*E344/D344,0)</f>
        <v>10</v>
      </c>
      <c r="G344" t="s">
        <v>14</v>
      </c>
      <c r="H344">
        <v>10</v>
      </c>
      <c r="I344">
        <f>ROUND(IF(H344&gt;0,E344/H344,0),2)</f>
        <v>96.8</v>
      </c>
      <c r="J344" t="s">
        <v>21</v>
      </c>
      <c r="K344" t="s">
        <v>22</v>
      </c>
      <c r="L344">
        <v>1415253600</v>
      </c>
      <c r="M344" s="8">
        <f>(((L344/60)/60)/24)+DATE(1970,1,1)</f>
        <v>41949.25</v>
      </c>
      <c r="N344">
        <v>1416117600</v>
      </c>
      <c r="O344" s="8">
        <f>(((N344/60)/60)/24)+DATE(1970,1,1)</f>
        <v>41959.25</v>
      </c>
      <c r="P344" t="b">
        <v>0</v>
      </c>
      <c r="Q344" t="b">
        <v>0</v>
      </c>
      <c r="R344" t="s">
        <v>23</v>
      </c>
      <c r="S344" t="str">
        <f>LEFT(R344,FIND("/",R344)-1)</f>
        <v>music</v>
      </c>
      <c r="T344" t="str">
        <f>RIGHT(R344,LEN(R344)-LEN(S344)-1)</f>
        <v>rock</v>
      </c>
    </row>
    <row r="345" spans="1:20" x14ac:dyDescent="0.35">
      <c r="A345">
        <v>776</v>
      </c>
      <c r="B345" s="4" t="s">
        <v>1587</v>
      </c>
      <c r="C345" s="3" t="s">
        <v>1588</v>
      </c>
      <c r="D345">
        <v>110800</v>
      </c>
      <c r="E345">
        <v>72623</v>
      </c>
      <c r="F345">
        <f>ROUND(100*E345/D345,0)</f>
        <v>66</v>
      </c>
      <c r="G345" t="s">
        <v>14</v>
      </c>
      <c r="H345">
        <v>2201</v>
      </c>
      <c r="I345">
        <f>ROUND(IF(H345&gt;0,E345/H345,0),2)</f>
        <v>33</v>
      </c>
      <c r="J345" t="s">
        <v>21</v>
      </c>
      <c r="K345" t="s">
        <v>22</v>
      </c>
      <c r="L345">
        <v>1562216400</v>
      </c>
      <c r="M345" s="8">
        <f>(((L345/60)/60)/24)+DATE(1970,1,1)</f>
        <v>43650.208333333328</v>
      </c>
      <c r="N345">
        <v>1563771600</v>
      </c>
      <c r="O345" s="8">
        <f>(((N345/60)/60)/24)+DATE(1970,1,1)</f>
        <v>43668.208333333328</v>
      </c>
      <c r="P345" t="b">
        <v>0</v>
      </c>
      <c r="Q345" t="b">
        <v>0</v>
      </c>
      <c r="R345" t="s">
        <v>33</v>
      </c>
      <c r="S345" t="str">
        <f>LEFT(R345,FIND("/",R345)-1)</f>
        <v>theater</v>
      </c>
      <c r="T345" t="str">
        <f>RIGHT(R345,LEN(R345)-LEN(S345)-1)</f>
        <v>plays</v>
      </c>
    </row>
    <row r="346" spans="1:20" x14ac:dyDescent="0.35">
      <c r="A346">
        <v>777</v>
      </c>
      <c r="B346" s="4" t="s">
        <v>1589</v>
      </c>
      <c r="C346" s="3" t="s">
        <v>1590</v>
      </c>
      <c r="D346">
        <v>93800</v>
      </c>
      <c r="E346">
        <v>45987</v>
      </c>
      <c r="F346">
        <f>ROUND(100*E346/D346,0)</f>
        <v>49</v>
      </c>
      <c r="G346" t="s">
        <v>14</v>
      </c>
      <c r="H346">
        <v>676</v>
      </c>
      <c r="I346">
        <f>ROUND(IF(H346&gt;0,E346/H346,0),2)</f>
        <v>68.03</v>
      </c>
      <c r="J346" t="s">
        <v>21</v>
      </c>
      <c r="K346" t="s">
        <v>22</v>
      </c>
      <c r="L346">
        <v>1316754000</v>
      </c>
      <c r="M346" s="8">
        <f>(((L346/60)/60)/24)+DATE(1970,1,1)</f>
        <v>40809.208333333336</v>
      </c>
      <c r="N346">
        <v>1319259600</v>
      </c>
      <c r="O346" s="8">
        <f>(((N346/60)/60)/24)+DATE(1970,1,1)</f>
        <v>40838.208333333336</v>
      </c>
      <c r="P346" t="b">
        <v>0</v>
      </c>
      <c r="Q346" t="b">
        <v>0</v>
      </c>
      <c r="R346" t="s">
        <v>33</v>
      </c>
      <c r="S346" t="str">
        <f>LEFT(R346,FIND("/",R346)-1)</f>
        <v>theater</v>
      </c>
      <c r="T346" t="str">
        <f>RIGHT(R346,LEN(R346)-LEN(S346)-1)</f>
        <v>plays</v>
      </c>
    </row>
    <row r="347" spans="1:20" x14ac:dyDescent="0.35">
      <c r="A347">
        <v>779</v>
      </c>
      <c r="B347" s="4" t="s">
        <v>1593</v>
      </c>
      <c r="C347" s="3" t="s">
        <v>1594</v>
      </c>
      <c r="D347">
        <v>108700</v>
      </c>
      <c r="E347">
        <v>87293</v>
      </c>
      <c r="F347">
        <f>ROUND(100*E347/D347,0)</f>
        <v>80</v>
      </c>
      <c r="G347" t="s">
        <v>14</v>
      </c>
      <c r="H347">
        <v>831</v>
      </c>
      <c r="I347">
        <f>ROUND(IF(H347&gt;0,E347/H347,0),2)</f>
        <v>105.05</v>
      </c>
      <c r="J347" t="s">
        <v>21</v>
      </c>
      <c r="K347" t="s">
        <v>22</v>
      </c>
      <c r="L347">
        <v>1439528400</v>
      </c>
      <c r="M347" s="8">
        <f>(((L347/60)/60)/24)+DATE(1970,1,1)</f>
        <v>42230.208333333328</v>
      </c>
      <c r="N347">
        <v>1440306000</v>
      </c>
      <c r="O347" s="8">
        <f>(((N347/60)/60)/24)+DATE(1970,1,1)</f>
        <v>42239.208333333328</v>
      </c>
      <c r="P347" t="b">
        <v>0</v>
      </c>
      <c r="Q347" t="b">
        <v>1</v>
      </c>
      <c r="R347" t="s">
        <v>33</v>
      </c>
      <c r="S347" t="str">
        <f>LEFT(R347,FIND("/",R347)-1)</f>
        <v>theater</v>
      </c>
      <c r="T347" t="str">
        <f>RIGHT(R347,LEN(R347)-LEN(S347)-1)</f>
        <v>plays</v>
      </c>
    </row>
    <row r="348" spans="1:20" x14ac:dyDescent="0.35">
      <c r="A348">
        <v>787</v>
      </c>
      <c r="B348" s="4" t="s">
        <v>1609</v>
      </c>
      <c r="C348" s="3" t="s">
        <v>1610</v>
      </c>
      <c r="D348">
        <v>61200</v>
      </c>
      <c r="E348">
        <v>60994</v>
      </c>
      <c r="F348">
        <f>ROUND(100*E348/D348,0)</f>
        <v>100</v>
      </c>
      <c r="G348" t="s">
        <v>14</v>
      </c>
      <c r="H348">
        <v>859</v>
      </c>
      <c r="I348">
        <f>ROUND(IF(H348&gt;0,E348/H348,0),2)</f>
        <v>71.010000000000005</v>
      </c>
      <c r="J348" t="s">
        <v>15</v>
      </c>
      <c r="K348" t="s">
        <v>16</v>
      </c>
      <c r="L348">
        <v>1305954000</v>
      </c>
      <c r="M348" s="8">
        <f>(((L348/60)/60)/24)+DATE(1970,1,1)</f>
        <v>40684.208333333336</v>
      </c>
      <c r="N348">
        <v>1306731600</v>
      </c>
      <c r="O348" s="8">
        <f>(((N348/60)/60)/24)+DATE(1970,1,1)</f>
        <v>40693.208333333336</v>
      </c>
      <c r="P348" t="b">
        <v>0</v>
      </c>
      <c r="Q348" t="b">
        <v>0</v>
      </c>
      <c r="R348" t="s">
        <v>23</v>
      </c>
      <c r="S348" t="str">
        <f>LEFT(R348,FIND("/",R348)-1)</f>
        <v>music</v>
      </c>
      <c r="T348" t="str">
        <f>RIGHT(R348,LEN(R348)-LEN(S348)-1)</f>
        <v>rock</v>
      </c>
    </row>
    <row r="349" spans="1:20" x14ac:dyDescent="0.35">
      <c r="A349">
        <v>789</v>
      </c>
      <c r="B349" s="4" t="s">
        <v>1613</v>
      </c>
      <c r="C349" s="3" t="s">
        <v>1614</v>
      </c>
      <c r="D349">
        <v>9000</v>
      </c>
      <c r="E349">
        <v>3351</v>
      </c>
      <c r="F349">
        <f>ROUND(100*E349/D349,0)</f>
        <v>37</v>
      </c>
      <c r="G349" t="s">
        <v>14</v>
      </c>
      <c r="H349">
        <v>45</v>
      </c>
      <c r="I349">
        <f>ROUND(IF(H349&gt;0,E349/H349,0),2)</f>
        <v>74.47</v>
      </c>
      <c r="J349" t="s">
        <v>21</v>
      </c>
      <c r="K349" t="s">
        <v>22</v>
      </c>
      <c r="L349">
        <v>1401166800</v>
      </c>
      <c r="M349" s="8">
        <f>(((L349/60)/60)/24)+DATE(1970,1,1)</f>
        <v>41786.208333333336</v>
      </c>
      <c r="N349">
        <v>1404363600</v>
      </c>
      <c r="O349" s="8">
        <f>(((N349/60)/60)/24)+DATE(1970,1,1)</f>
        <v>41823.208333333336</v>
      </c>
      <c r="P349" t="b">
        <v>0</v>
      </c>
      <c r="Q349" t="b">
        <v>0</v>
      </c>
      <c r="R349" t="s">
        <v>33</v>
      </c>
      <c r="S349" t="str">
        <f>LEFT(R349,FIND("/",R349)-1)</f>
        <v>theater</v>
      </c>
      <c r="T349" t="str">
        <f>RIGHT(R349,LEN(R349)-LEN(S349)-1)</f>
        <v>plays</v>
      </c>
    </row>
    <row r="350" spans="1:20" x14ac:dyDescent="0.35">
      <c r="A350">
        <v>791</v>
      </c>
      <c r="B350" s="4" t="s">
        <v>1617</v>
      </c>
      <c r="C350" s="3" t="s">
        <v>1618</v>
      </c>
      <c r="D350">
        <v>2100</v>
      </c>
      <c r="E350">
        <v>540</v>
      </c>
      <c r="F350">
        <f>ROUND(100*E350/D350,0)</f>
        <v>26</v>
      </c>
      <c r="G350" t="s">
        <v>14</v>
      </c>
      <c r="H350">
        <v>6</v>
      </c>
      <c r="I350">
        <f>ROUND(IF(H350&gt;0,E350/H350,0),2)</f>
        <v>90</v>
      </c>
      <c r="J350" t="s">
        <v>21</v>
      </c>
      <c r="K350" t="s">
        <v>22</v>
      </c>
      <c r="L350">
        <v>1481436000</v>
      </c>
      <c r="M350" s="8">
        <f>(((L350/60)/60)/24)+DATE(1970,1,1)</f>
        <v>42715.25</v>
      </c>
      <c r="N350">
        <v>1482818400</v>
      </c>
      <c r="O350" s="8">
        <f>(((N350/60)/60)/24)+DATE(1970,1,1)</f>
        <v>42731.25</v>
      </c>
      <c r="P350" t="b">
        <v>0</v>
      </c>
      <c r="Q350" t="b">
        <v>0</v>
      </c>
      <c r="R350" t="s">
        <v>17</v>
      </c>
      <c r="S350" t="str">
        <f>LEFT(R350,FIND("/",R350)-1)</f>
        <v>food</v>
      </c>
      <c r="T350" t="str">
        <f>RIGHT(R350,LEN(R350)-LEN(S350)-1)</f>
        <v>food trucks</v>
      </c>
    </row>
    <row r="351" spans="1:20" x14ac:dyDescent="0.35">
      <c r="A351">
        <v>792</v>
      </c>
      <c r="B351" s="4" t="s">
        <v>1619</v>
      </c>
      <c r="C351" s="3" t="s">
        <v>1620</v>
      </c>
      <c r="D351">
        <v>2000</v>
      </c>
      <c r="E351">
        <v>680</v>
      </c>
      <c r="F351">
        <f>ROUND(100*E351/D351,0)</f>
        <v>34</v>
      </c>
      <c r="G351" t="s">
        <v>14</v>
      </c>
      <c r="H351">
        <v>7</v>
      </c>
      <c r="I351">
        <f>ROUND(IF(H351&gt;0,E351/H351,0),2)</f>
        <v>97.14</v>
      </c>
      <c r="J351" t="s">
        <v>21</v>
      </c>
      <c r="K351" t="s">
        <v>22</v>
      </c>
      <c r="L351">
        <v>1372222800</v>
      </c>
      <c r="M351" s="8">
        <f>(((L351/60)/60)/24)+DATE(1970,1,1)</f>
        <v>41451.208333333336</v>
      </c>
      <c r="N351">
        <v>1374642000</v>
      </c>
      <c r="O351" s="8">
        <f>(((N351/60)/60)/24)+DATE(1970,1,1)</f>
        <v>41479.208333333336</v>
      </c>
      <c r="P351" t="b">
        <v>0</v>
      </c>
      <c r="Q351" t="b">
        <v>1</v>
      </c>
      <c r="R351" t="s">
        <v>33</v>
      </c>
      <c r="S351" t="str">
        <f>LEFT(R351,FIND("/",R351)-1)</f>
        <v>theater</v>
      </c>
      <c r="T351" t="str">
        <f>RIGHT(R351,LEN(R351)-LEN(S351)-1)</f>
        <v>plays</v>
      </c>
    </row>
    <row r="352" spans="1:20" ht="31" x14ac:dyDescent="0.35">
      <c r="A352">
        <v>795</v>
      </c>
      <c r="B352" s="4" t="s">
        <v>1625</v>
      </c>
      <c r="C352" s="3" t="s">
        <v>1626</v>
      </c>
      <c r="D352">
        <v>7100</v>
      </c>
      <c r="E352">
        <v>1022</v>
      </c>
      <c r="F352">
        <f>ROUND(100*E352/D352,0)</f>
        <v>14</v>
      </c>
      <c r="G352" t="s">
        <v>14</v>
      </c>
      <c r="H352">
        <v>31</v>
      </c>
      <c r="I352">
        <f>ROUND(IF(H352&gt;0,E352/H352,0),2)</f>
        <v>32.97</v>
      </c>
      <c r="J352" t="s">
        <v>21</v>
      </c>
      <c r="K352" t="s">
        <v>22</v>
      </c>
      <c r="L352">
        <v>1477976400</v>
      </c>
      <c r="M352" s="8">
        <f>(((L352/60)/60)/24)+DATE(1970,1,1)</f>
        <v>42675.208333333328</v>
      </c>
      <c r="N352">
        <v>1478235600</v>
      </c>
      <c r="O352" s="8">
        <f>(((N352/60)/60)/24)+DATE(1970,1,1)</f>
        <v>42678.208333333328</v>
      </c>
      <c r="P352" t="b">
        <v>0</v>
      </c>
      <c r="Q352" t="b">
        <v>0</v>
      </c>
      <c r="R352" t="s">
        <v>53</v>
      </c>
      <c r="S352" t="str">
        <f>LEFT(R352,FIND("/",R352)-1)</f>
        <v>film &amp; video</v>
      </c>
      <c r="T352" t="str">
        <f>RIGHT(R352,LEN(R352)-LEN(S352)-1)</f>
        <v>drama</v>
      </c>
    </row>
    <row r="353" spans="1:20" x14ac:dyDescent="0.35">
      <c r="A353">
        <v>796</v>
      </c>
      <c r="B353" s="4" t="s">
        <v>1627</v>
      </c>
      <c r="C353" s="3" t="s">
        <v>1628</v>
      </c>
      <c r="D353">
        <v>7800</v>
      </c>
      <c r="E353">
        <v>4275</v>
      </c>
      <c r="F353">
        <f>ROUND(100*E353/D353,0)</f>
        <v>55</v>
      </c>
      <c r="G353" t="s">
        <v>14</v>
      </c>
      <c r="H353">
        <v>78</v>
      </c>
      <c r="I353">
        <f>ROUND(IF(H353&gt;0,E353/H353,0),2)</f>
        <v>54.81</v>
      </c>
      <c r="J353" t="s">
        <v>21</v>
      </c>
      <c r="K353" t="s">
        <v>22</v>
      </c>
      <c r="L353">
        <v>1407474000</v>
      </c>
      <c r="M353" s="8">
        <f>(((L353/60)/60)/24)+DATE(1970,1,1)</f>
        <v>41859.208333333336</v>
      </c>
      <c r="N353">
        <v>1408078800</v>
      </c>
      <c r="O353" s="8">
        <f>(((N353/60)/60)/24)+DATE(1970,1,1)</f>
        <v>41866.208333333336</v>
      </c>
      <c r="P353" t="b">
        <v>0</v>
      </c>
      <c r="Q353" t="b">
        <v>1</v>
      </c>
      <c r="R353" t="s">
        <v>292</v>
      </c>
      <c r="S353" t="str">
        <f>LEFT(R353,FIND("/",R353)-1)</f>
        <v>games</v>
      </c>
      <c r="T353" t="str">
        <f>RIGHT(R353,LEN(R353)-LEN(S353)-1)</f>
        <v>mobile games</v>
      </c>
    </row>
    <row r="354" spans="1:20" x14ac:dyDescent="0.35">
      <c r="A354">
        <v>799</v>
      </c>
      <c r="B354" s="4" t="s">
        <v>1633</v>
      </c>
      <c r="C354" s="3" t="s">
        <v>1634</v>
      </c>
      <c r="D354">
        <v>84500</v>
      </c>
      <c r="E354">
        <v>73522</v>
      </c>
      <c r="F354">
        <f>ROUND(100*E354/D354,0)</f>
        <v>87</v>
      </c>
      <c r="G354" t="s">
        <v>14</v>
      </c>
      <c r="H354">
        <v>1225</v>
      </c>
      <c r="I354">
        <f>ROUND(IF(H354&gt;0,E354/H354,0),2)</f>
        <v>60.02</v>
      </c>
      <c r="J354" t="s">
        <v>40</v>
      </c>
      <c r="K354" t="s">
        <v>41</v>
      </c>
      <c r="L354">
        <v>1454133600</v>
      </c>
      <c r="M354" s="8">
        <f>(((L354/60)/60)/24)+DATE(1970,1,1)</f>
        <v>42399.25</v>
      </c>
      <c r="N354">
        <v>1454479200</v>
      </c>
      <c r="O354" s="8">
        <f>(((N354/60)/60)/24)+DATE(1970,1,1)</f>
        <v>42403.25</v>
      </c>
      <c r="P354" t="b">
        <v>0</v>
      </c>
      <c r="Q354" t="b">
        <v>0</v>
      </c>
      <c r="R354" t="s">
        <v>33</v>
      </c>
      <c r="S354" t="str">
        <f>LEFT(R354,FIND("/",R354)-1)</f>
        <v>theater</v>
      </c>
      <c r="T354" t="str">
        <f>RIGHT(R354,LEN(R354)-LEN(S354)-1)</f>
        <v>plays</v>
      </c>
    </row>
    <row r="355" spans="1:20" x14ac:dyDescent="0.35">
      <c r="A355">
        <v>800</v>
      </c>
      <c r="B355" s="4" t="s">
        <v>1635</v>
      </c>
      <c r="C355" s="3" t="s">
        <v>1636</v>
      </c>
      <c r="D355">
        <v>100</v>
      </c>
      <c r="E355">
        <v>1</v>
      </c>
      <c r="F355">
        <f>ROUND(100*E355/D355,0)</f>
        <v>1</v>
      </c>
      <c r="G355" t="s">
        <v>14</v>
      </c>
      <c r="H355">
        <v>1</v>
      </c>
      <c r="I355">
        <f>ROUND(IF(H355&gt;0,E355/H355,0),2)</f>
        <v>1</v>
      </c>
      <c r="J355" t="s">
        <v>98</v>
      </c>
      <c r="K355" t="s">
        <v>99</v>
      </c>
      <c r="L355">
        <v>1434085200</v>
      </c>
      <c r="M355" s="8">
        <f>(((L355/60)/60)/24)+DATE(1970,1,1)</f>
        <v>42167.208333333328</v>
      </c>
      <c r="N355">
        <v>1434430800</v>
      </c>
      <c r="O355" s="8">
        <f>(((N355/60)/60)/24)+DATE(1970,1,1)</f>
        <v>42171.208333333328</v>
      </c>
      <c r="P355" t="b">
        <v>0</v>
      </c>
      <c r="Q355" t="b">
        <v>0</v>
      </c>
      <c r="R355" t="s">
        <v>23</v>
      </c>
      <c r="S355" t="str">
        <f>LEFT(R355,FIND("/",R355)-1)</f>
        <v>music</v>
      </c>
      <c r="T355" t="str">
        <f>RIGHT(R355,LEN(R355)-LEN(S355)-1)</f>
        <v>rock</v>
      </c>
    </row>
    <row r="356" spans="1:20" ht="31" x14ac:dyDescent="0.35">
      <c r="A356">
        <v>805</v>
      </c>
      <c r="B356" s="4" t="s">
        <v>1645</v>
      </c>
      <c r="C356" s="3" t="s">
        <v>1646</v>
      </c>
      <c r="D356">
        <v>9700</v>
      </c>
      <c r="E356">
        <v>4932</v>
      </c>
      <c r="F356">
        <f>ROUND(100*E356/D356,0)</f>
        <v>51</v>
      </c>
      <c r="G356" t="s">
        <v>14</v>
      </c>
      <c r="H356">
        <v>67</v>
      </c>
      <c r="I356">
        <f>ROUND(IF(H356&gt;0,E356/H356,0),2)</f>
        <v>73.61</v>
      </c>
      <c r="J356" t="s">
        <v>26</v>
      </c>
      <c r="K356" t="s">
        <v>27</v>
      </c>
      <c r="L356">
        <v>1416031200</v>
      </c>
      <c r="M356" s="8">
        <f>(((L356/60)/60)/24)+DATE(1970,1,1)</f>
        <v>41958.25</v>
      </c>
      <c r="N356">
        <v>1420437600</v>
      </c>
      <c r="O356" s="8">
        <f>(((N356/60)/60)/24)+DATE(1970,1,1)</f>
        <v>42009.25</v>
      </c>
      <c r="P356" t="b">
        <v>0</v>
      </c>
      <c r="Q356" t="b">
        <v>0</v>
      </c>
      <c r="R356" t="s">
        <v>42</v>
      </c>
      <c r="S356" t="str">
        <f>LEFT(R356,FIND("/",R356)-1)</f>
        <v>film &amp; video</v>
      </c>
      <c r="T356" t="str">
        <f>RIGHT(R356,LEN(R356)-LEN(S356)-1)</f>
        <v>documentary</v>
      </c>
    </row>
    <row r="357" spans="1:20" x14ac:dyDescent="0.35">
      <c r="A357">
        <v>808</v>
      </c>
      <c r="B357" s="4" t="s">
        <v>1651</v>
      </c>
      <c r="C357" s="3" t="s">
        <v>1652</v>
      </c>
      <c r="D357">
        <v>5200</v>
      </c>
      <c r="E357">
        <v>1583</v>
      </c>
      <c r="F357">
        <f>ROUND(100*E357/D357,0)</f>
        <v>30</v>
      </c>
      <c r="G357" t="s">
        <v>14</v>
      </c>
      <c r="H357">
        <v>19</v>
      </c>
      <c r="I357">
        <f>ROUND(IF(H357&gt;0,E357/H357,0),2)</f>
        <v>83.32</v>
      </c>
      <c r="J357" t="s">
        <v>21</v>
      </c>
      <c r="K357" t="s">
        <v>22</v>
      </c>
      <c r="L357">
        <v>1463461200</v>
      </c>
      <c r="M357" s="8">
        <f>(((L357/60)/60)/24)+DATE(1970,1,1)</f>
        <v>42507.208333333328</v>
      </c>
      <c r="N357">
        <v>1464930000</v>
      </c>
      <c r="O357" s="8">
        <f>(((N357/60)/60)/24)+DATE(1970,1,1)</f>
        <v>42524.208333333328</v>
      </c>
      <c r="P357" t="b">
        <v>0</v>
      </c>
      <c r="Q357" t="b">
        <v>0</v>
      </c>
      <c r="R357" t="s">
        <v>17</v>
      </c>
      <c r="S357" t="str">
        <f>LEFT(R357,FIND("/",R357)-1)</f>
        <v>food</v>
      </c>
      <c r="T357" t="str">
        <f>RIGHT(R357,LEN(R357)-LEN(S357)-1)</f>
        <v>food trucks</v>
      </c>
    </row>
    <row r="358" spans="1:20" x14ac:dyDescent="0.35">
      <c r="A358">
        <v>809</v>
      </c>
      <c r="B358" s="4" t="s">
        <v>1599</v>
      </c>
      <c r="C358" s="3" t="s">
        <v>1653</v>
      </c>
      <c r="D358">
        <v>140800</v>
      </c>
      <c r="E358">
        <v>88536</v>
      </c>
      <c r="F358">
        <f>ROUND(100*E358/D358,0)</f>
        <v>63</v>
      </c>
      <c r="G358" t="s">
        <v>14</v>
      </c>
      <c r="H358">
        <v>2108</v>
      </c>
      <c r="I358">
        <f>ROUND(IF(H358&gt;0,E358/H358,0),2)</f>
        <v>42</v>
      </c>
      <c r="J358" t="s">
        <v>98</v>
      </c>
      <c r="K358" t="s">
        <v>99</v>
      </c>
      <c r="L358">
        <v>1344920400</v>
      </c>
      <c r="M358" s="8">
        <f>(((L358/60)/60)/24)+DATE(1970,1,1)</f>
        <v>41135.208333333336</v>
      </c>
      <c r="N358">
        <v>1345006800</v>
      </c>
      <c r="O358" s="8">
        <f>(((N358/60)/60)/24)+DATE(1970,1,1)</f>
        <v>41136.208333333336</v>
      </c>
      <c r="P358" t="b">
        <v>0</v>
      </c>
      <c r="Q358" t="b">
        <v>0</v>
      </c>
      <c r="R358" t="s">
        <v>42</v>
      </c>
      <c r="S358" t="str">
        <f>LEFT(R358,FIND("/",R358)-1)</f>
        <v>film &amp; video</v>
      </c>
      <c r="T358" t="str">
        <f>RIGHT(R358,LEN(R358)-LEN(S358)-1)</f>
        <v>documentary</v>
      </c>
    </row>
    <row r="359" spans="1:20" x14ac:dyDescent="0.35">
      <c r="A359">
        <v>811</v>
      </c>
      <c r="B359" s="4" t="s">
        <v>1656</v>
      </c>
      <c r="C359" s="3" t="s">
        <v>1657</v>
      </c>
      <c r="D359">
        <v>92500</v>
      </c>
      <c r="E359">
        <v>71320</v>
      </c>
      <c r="F359">
        <f>ROUND(100*E359/D359,0)</f>
        <v>77</v>
      </c>
      <c r="G359" t="s">
        <v>14</v>
      </c>
      <c r="H359">
        <v>679</v>
      </c>
      <c r="I359">
        <f>ROUND(IF(H359&gt;0,E359/H359,0),2)</f>
        <v>105.04</v>
      </c>
      <c r="J359" t="s">
        <v>21</v>
      </c>
      <c r="K359" t="s">
        <v>22</v>
      </c>
      <c r="L359">
        <v>1452319200</v>
      </c>
      <c r="M359" s="8">
        <f>(((L359/60)/60)/24)+DATE(1970,1,1)</f>
        <v>42378.25</v>
      </c>
      <c r="N359">
        <v>1452492000</v>
      </c>
      <c r="O359" s="8">
        <f>(((N359/60)/60)/24)+DATE(1970,1,1)</f>
        <v>42380.25</v>
      </c>
      <c r="P359" t="b">
        <v>0</v>
      </c>
      <c r="Q359" t="b">
        <v>1</v>
      </c>
      <c r="R359" t="s">
        <v>89</v>
      </c>
      <c r="S359" t="str">
        <f>LEFT(R359,FIND("/",R359)-1)</f>
        <v>games</v>
      </c>
      <c r="T359" t="str">
        <f>RIGHT(R359,LEN(R359)-LEN(S359)-1)</f>
        <v>video games</v>
      </c>
    </row>
    <row r="360" spans="1:20" x14ac:dyDescent="0.35">
      <c r="A360">
        <v>814</v>
      </c>
      <c r="B360" s="4" t="s">
        <v>1662</v>
      </c>
      <c r="C360" s="3" t="s">
        <v>1663</v>
      </c>
      <c r="D360">
        <v>3200</v>
      </c>
      <c r="E360">
        <v>2950</v>
      </c>
      <c r="F360">
        <f>ROUND(100*E360/D360,0)</f>
        <v>92</v>
      </c>
      <c r="G360" t="s">
        <v>14</v>
      </c>
      <c r="H360">
        <v>36</v>
      </c>
      <c r="I360">
        <f>ROUND(IF(H360&gt;0,E360/H360,0),2)</f>
        <v>81.94</v>
      </c>
      <c r="J360" t="s">
        <v>36</v>
      </c>
      <c r="K360" t="s">
        <v>37</v>
      </c>
      <c r="L360">
        <v>1464325200</v>
      </c>
      <c r="M360" s="8">
        <f>(((L360/60)/60)/24)+DATE(1970,1,1)</f>
        <v>42517.208333333328</v>
      </c>
      <c r="N360">
        <v>1464498000</v>
      </c>
      <c r="O360" s="8">
        <f>(((N360/60)/60)/24)+DATE(1970,1,1)</f>
        <v>42519.208333333328</v>
      </c>
      <c r="P360" t="b">
        <v>0</v>
      </c>
      <c r="Q360" t="b">
        <v>1</v>
      </c>
      <c r="R360" t="s">
        <v>23</v>
      </c>
      <c r="S360" t="str">
        <f>LEFT(R360,FIND("/",R360)-1)</f>
        <v>music</v>
      </c>
      <c r="T360" t="str">
        <f>RIGHT(R360,LEN(R360)-LEN(S360)-1)</f>
        <v>rock</v>
      </c>
    </row>
    <row r="361" spans="1:20" ht="31" x14ac:dyDescent="0.35">
      <c r="A361">
        <v>819</v>
      </c>
      <c r="B361" s="4" t="s">
        <v>1671</v>
      </c>
      <c r="C361" s="3" t="s">
        <v>1672</v>
      </c>
      <c r="D361">
        <v>8900</v>
      </c>
      <c r="E361">
        <v>4509</v>
      </c>
      <c r="F361">
        <f>ROUND(100*E361/D361,0)</f>
        <v>51</v>
      </c>
      <c r="G361" t="s">
        <v>14</v>
      </c>
      <c r="H361">
        <v>47</v>
      </c>
      <c r="I361">
        <f>ROUND(IF(H361&gt;0,E361/H361,0),2)</f>
        <v>95.94</v>
      </c>
      <c r="J361" t="s">
        <v>21</v>
      </c>
      <c r="K361" t="s">
        <v>22</v>
      </c>
      <c r="L361">
        <v>1353736800</v>
      </c>
      <c r="M361" s="8">
        <f>(((L361/60)/60)/24)+DATE(1970,1,1)</f>
        <v>41237.25</v>
      </c>
      <c r="N361">
        <v>1355032800</v>
      </c>
      <c r="O361" s="8">
        <f>(((N361/60)/60)/24)+DATE(1970,1,1)</f>
        <v>41252.25</v>
      </c>
      <c r="P361" t="b">
        <v>1</v>
      </c>
      <c r="Q361" t="b">
        <v>0</v>
      </c>
      <c r="R361" t="s">
        <v>89</v>
      </c>
      <c r="S361" t="str">
        <f>LEFT(R361,FIND("/",R361)-1)</f>
        <v>games</v>
      </c>
      <c r="T361" t="str">
        <f>RIGHT(R361,LEN(R361)-LEN(S361)-1)</f>
        <v>video games</v>
      </c>
    </row>
    <row r="362" spans="1:20" ht="31" x14ac:dyDescent="0.35">
      <c r="A362">
        <v>828</v>
      </c>
      <c r="B362" s="4" t="s">
        <v>1689</v>
      </c>
      <c r="C362" s="3" t="s">
        <v>1690</v>
      </c>
      <c r="D362">
        <v>7100</v>
      </c>
      <c r="E362">
        <v>4899</v>
      </c>
      <c r="F362">
        <f>ROUND(100*E362/D362,0)</f>
        <v>69</v>
      </c>
      <c r="G362" t="s">
        <v>14</v>
      </c>
      <c r="H362">
        <v>70</v>
      </c>
      <c r="I362">
        <f>ROUND(IF(H362&gt;0,E362/H362,0),2)</f>
        <v>69.989999999999995</v>
      </c>
      <c r="J362" t="s">
        <v>21</v>
      </c>
      <c r="K362" t="s">
        <v>22</v>
      </c>
      <c r="L362">
        <v>1535432400</v>
      </c>
      <c r="M362" s="8">
        <f>(((L362/60)/60)/24)+DATE(1970,1,1)</f>
        <v>43340.208333333328</v>
      </c>
      <c r="N362">
        <v>1537592400</v>
      </c>
      <c r="O362" s="8">
        <f>(((N362/60)/60)/24)+DATE(1970,1,1)</f>
        <v>43365.208333333328</v>
      </c>
      <c r="P362" t="b">
        <v>0</v>
      </c>
      <c r="Q362" t="b">
        <v>0</v>
      </c>
      <c r="R362" t="s">
        <v>33</v>
      </c>
      <c r="S362" t="str">
        <f>LEFT(R362,FIND("/",R362)-1)</f>
        <v>theater</v>
      </c>
      <c r="T362" t="str">
        <f>RIGHT(R362,LEN(R362)-LEN(S362)-1)</f>
        <v>plays</v>
      </c>
    </row>
    <row r="363" spans="1:20" x14ac:dyDescent="0.35">
      <c r="A363">
        <v>829</v>
      </c>
      <c r="B363" s="4" t="s">
        <v>1691</v>
      </c>
      <c r="C363" s="3" t="s">
        <v>1692</v>
      </c>
      <c r="D363">
        <v>9600</v>
      </c>
      <c r="E363">
        <v>4929</v>
      </c>
      <c r="F363">
        <f>ROUND(100*E363/D363,0)</f>
        <v>51</v>
      </c>
      <c r="G363" t="s">
        <v>14</v>
      </c>
      <c r="H363">
        <v>154</v>
      </c>
      <c r="I363">
        <f>ROUND(IF(H363&gt;0,E363/H363,0),2)</f>
        <v>32.01</v>
      </c>
      <c r="J363" t="s">
        <v>21</v>
      </c>
      <c r="K363" t="s">
        <v>22</v>
      </c>
      <c r="L363">
        <v>1433826000</v>
      </c>
      <c r="M363" s="8">
        <f>(((L363/60)/60)/24)+DATE(1970,1,1)</f>
        <v>42164.208333333328</v>
      </c>
      <c r="N363">
        <v>1435122000</v>
      </c>
      <c r="O363" s="8">
        <f>(((N363/60)/60)/24)+DATE(1970,1,1)</f>
        <v>42179.208333333328</v>
      </c>
      <c r="P363" t="b">
        <v>0</v>
      </c>
      <c r="Q363" t="b">
        <v>0</v>
      </c>
      <c r="R363" t="s">
        <v>33</v>
      </c>
      <c r="S363" t="str">
        <f>LEFT(R363,FIND("/",R363)-1)</f>
        <v>theater</v>
      </c>
      <c r="T363" t="str">
        <f>RIGHT(R363,LEN(R363)-LEN(S363)-1)</f>
        <v>plays</v>
      </c>
    </row>
    <row r="364" spans="1:20" ht="31" x14ac:dyDescent="0.35">
      <c r="A364">
        <v>830</v>
      </c>
      <c r="B364" s="4" t="s">
        <v>1693</v>
      </c>
      <c r="C364" s="3" t="s">
        <v>1694</v>
      </c>
      <c r="D364">
        <v>121600</v>
      </c>
      <c r="E364">
        <v>1424</v>
      </c>
      <c r="F364">
        <f>ROUND(100*E364/D364,0)</f>
        <v>1</v>
      </c>
      <c r="G364" t="s">
        <v>14</v>
      </c>
      <c r="H364">
        <v>22</v>
      </c>
      <c r="I364">
        <f>ROUND(IF(H364&gt;0,E364/H364,0),2)</f>
        <v>64.73</v>
      </c>
      <c r="J364" t="s">
        <v>21</v>
      </c>
      <c r="K364" t="s">
        <v>22</v>
      </c>
      <c r="L364">
        <v>1514959200</v>
      </c>
      <c r="M364" s="8">
        <f>(((L364/60)/60)/24)+DATE(1970,1,1)</f>
        <v>43103.25</v>
      </c>
      <c r="N364">
        <v>1520056800</v>
      </c>
      <c r="O364" s="8">
        <f>(((N364/60)/60)/24)+DATE(1970,1,1)</f>
        <v>43162.25</v>
      </c>
      <c r="P364" t="b">
        <v>0</v>
      </c>
      <c r="Q364" t="b">
        <v>0</v>
      </c>
      <c r="R364" t="s">
        <v>33</v>
      </c>
      <c r="S364" t="str">
        <f>LEFT(R364,FIND("/",R364)-1)</f>
        <v>theater</v>
      </c>
      <c r="T364" t="str">
        <f>RIGHT(R364,LEN(R364)-LEN(S364)-1)</f>
        <v>plays</v>
      </c>
    </row>
    <row r="365" spans="1:20" x14ac:dyDescent="0.35">
      <c r="A365">
        <v>835</v>
      </c>
      <c r="B365" s="4" t="s">
        <v>1703</v>
      </c>
      <c r="C365" s="3" t="s">
        <v>1704</v>
      </c>
      <c r="D365">
        <v>86200</v>
      </c>
      <c r="E365">
        <v>77355</v>
      </c>
      <c r="F365">
        <f>ROUND(100*E365/D365,0)</f>
        <v>90</v>
      </c>
      <c r="G365" t="s">
        <v>14</v>
      </c>
      <c r="H365">
        <v>1758</v>
      </c>
      <c r="I365">
        <f>ROUND(IF(H365&gt;0,E365/H365,0),2)</f>
        <v>44</v>
      </c>
      <c r="J365" t="s">
        <v>21</v>
      </c>
      <c r="K365" t="s">
        <v>22</v>
      </c>
      <c r="L365">
        <v>1425103200</v>
      </c>
      <c r="M365" s="8">
        <f>(((L365/60)/60)/24)+DATE(1970,1,1)</f>
        <v>42063.25</v>
      </c>
      <c r="N365">
        <v>1425621600</v>
      </c>
      <c r="O365" s="8">
        <f>(((N365/60)/60)/24)+DATE(1970,1,1)</f>
        <v>42069.25</v>
      </c>
      <c r="P365" t="b">
        <v>0</v>
      </c>
      <c r="Q365" t="b">
        <v>0</v>
      </c>
      <c r="R365" t="s">
        <v>28</v>
      </c>
      <c r="S365" t="str">
        <f>LEFT(R365,FIND("/",R365)-1)</f>
        <v>technology</v>
      </c>
      <c r="T365" t="str">
        <f>RIGHT(R365,LEN(R365)-LEN(S365)-1)</f>
        <v>web</v>
      </c>
    </row>
    <row r="366" spans="1:20" x14ac:dyDescent="0.35">
      <c r="A366">
        <v>836</v>
      </c>
      <c r="B366" s="4" t="s">
        <v>1705</v>
      </c>
      <c r="C366" s="3" t="s">
        <v>1706</v>
      </c>
      <c r="D366">
        <v>8100</v>
      </c>
      <c r="E366">
        <v>6086</v>
      </c>
      <c r="F366">
        <f>ROUND(100*E366/D366,0)</f>
        <v>75</v>
      </c>
      <c r="G366" t="s">
        <v>14</v>
      </c>
      <c r="H366">
        <v>94</v>
      </c>
      <c r="I366">
        <f>ROUND(IF(H366&gt;0,E366/H366,0),2)</f>
        <v>64.739999999999995</v>
      </c>
      <c r="J366" t="s">
        <v>21</v>
      </c>
      <c r="K366" t="s">
        <v>22</v>
      </c>
      <c r="L366">
        <v>1265349600</v>
      </c>
      <c r="M366" s="8">
        <f>(((L366/60)/60)/24)+DATE(1970,1,1)</f>
        <v>40214.25</v>
      </c>
      <c r="N366">
        <v>1266300000</v>
      </c>
      <c r="O366" s="8">
        <f>(((N366/60)/60)/24)+DATE(1970,1,1)</f>
        <v>40225.25</v>
      </c>
      <c r="P366" t="b">
        <v>0</v>
      </c>
      <c r="Q366" t="b">
        <v>0</v>
      </c>
      <c r="R366" t="s">
        <v>60</v>
      </c>
      <c r="S366" t="str">
        <f>LEFT(R366,FIND("/",R366)-1)</f>
        <v>music</v>
      </c>
      <c r="T366" t="str">
        <f>RIGHT(R366,LEN(R366)-LEN(S366)-1)</f>
        <v>indie rock</v>
      </c>
    </row>
    <row r="367" spans="1:20" ht="31" x14ac:dyDescent="0.35">
      <c r="A367">
        <v>843</v>
      </c>
      <c r="B367" s="4" t="s">
        <v>1719</v>
      </c>
      <c r="C367" s="3" t="s">
        <v>1720</v>
      </c>
      <c r="D367">
        <v>8800</v>
      </c>
      <c r="E367">
        <v>2703</v>
      </c>
      <c r="F367">
        <f>ROUND(100*E367/D367,0)</f>
        <v>31</v>
      </c>
      <c r="G367" t="s">
        <v>14</v>
      </c>
      <c r="H367">
        <v>33</v>
      </c>
      <c r="I367">
        <f>ROUND(IF(H367&gt;0,E367/H367,0),2)</f>
        <v>81.91</v>
      </c>
      <c r="J367" t="s">
        <v>21</v>
      </c>
      <c r="K367" t="s">
        <v>22</v>
      </c>
      <c r="L367">
        <v>1535259600</v>
      </c>
      <c r="M367" s="8">
        <f>(((L367/60)/60)/24)+DATE(1970,1,1)</f>
        <v>43338.208333333328</v>
      </c>
      <c r="N367">
        <v>1535778000</v>
      </c>
      <c r="O367" s="8">
        <f>(((N367/60)/60)/24)+DATE(1970,1,1)</f>
        <v>43344.208333333328</v>
      </c>
      <c r="P367" t="b">
        <v>0</v>
      </c>
      <c r="Q367" t="b">
        <v>0</v>
      </c>
      <c r="R367" t="s">
        <v>122</v>
      </c>
      <c r="S367" t="str">
        <f>LEFT(R367,FIND("/",R367)-1)</f>
        <v>photography</v>
      </c>
      <c r="T367" t="str">
        <f>RIGHT(R367,LEN(R367)-LEN(S367)-1)</f>
        <v>photography books</v>
      </c>
    </row>
    <row r="368" spans="1:20" x14ac:dyDescent="0.35">
      <c r="A368">
        <v>850</v>
      </c>
      <c r="B368" s="4" t="s">
        <v>1733</v>
      </c>
      <c r="C368" s="3" t="s">
        <v>1734</v>
      </c>
      <c r="D368">
        <v>100</v>
      </c>
      <c r="E368">
        <v>1</v>
      </c>
      <c r="F368">
        <f>ROUND(100*E368/D368,0)</f>
        <v>1</v>
      </c>
      <c r="G368" t="s">
        <v>14</v>
      </c>
      <c r="H368">
        <v>1</v>
      </c>
      <c r="I368">
        <f>ROUND(IF(H368&gt;0,E368/H368,0),2)</f>
        <v>1</v>
      </c>
      <c r="J368" t="s">
        <v>21</v>
      </c>
      <c r="K368" t="s">
        <v>22</v>
      </c>
      <c r="L368">
        <v>1321682400</v>
      </c>
      <c r="M368" s="8">
        <f>(((L368/60)/60)/24)+DATE(1970,1,1)</f>
        <v>40866.25</v>
      </c>
      <c r="N368">
        <v>1322978400</v>
      </c>
      <c r="O368" s="8">
        <f>(((N368/60)/60)/24)+DATE(1970,1,1)</f>
        <v>40881.25</v>
      </c>
      <c r="P368" t="b">
        <v>1</v>
      </c>
      <c r="Q368" t="b">
        <v>0</v>
      </c>
      <c r="R368" t="s">
        <v>23</v>
      </c>
      <c r="S368" t="str">
        <f>LEFT(R368,FIND("/",R368)-1)</f>
        <v>music</v>
      </c>
      <c r="T368" t="str">
        <f>RIGHT(R368,LEN(R368)-LEN(S368)-1)</f>
        <v>rock</v>
      </c>
    </row>
    <row r="369" spans="1:20" ht="31" x14ac:dyDescent="0.35">
      <c r="A369">
        <v>852</v>
      </c>
      <c r="B369" s="4" t="s">
        <v>1737</v>
      </c>
      <c r="C369" s="3" t="s">
        <v>1738</v>
      </c>
      <c r="D369">
        <v>4900</v>
      </c>
      <c r="E369">
        <v>2505</v>
      </c>
      <c r="F369">
        <f>ROUND(100*E369/D369,0)</f>
        <v>51</v>
      </c>
      <c r="G369" t="s">
        <v>14</v>
      </c>
      <c r="H369">
        <v>31</v>
      </c>
      <c r="I369">
        <f>ROUND(IF(H369&gt;0,E369/H369,0),2)</f>
        <v>80.81</v>
      </c>
      <c r="J369" t="s">
        <v>21</v>
      </c>
      <c r="K369" t="s">
        <v>22</v>
      </c>
      <c r="L369">
        <v>1310792400</v>
      </c>
      <c r="M369" s="8">
        <f>(((L369/60)/60)/24)+DATE(1970,1,1)</f>
        <v>40740.208333333336</v>
      </c>
      <c r="N369">
        <v>1311656400</v>
      </c>
      <c r="O369" s="8">
        <f>(((N369/60)/60)/24)+DATE(1970,1,1)</f>
        <v>40750.208333333336</v>
      </c>
      <c r="P369" t="b">
        <v>0</v>
      </c>
      <c r="Q369" t="b">
        <v>1</v>
      </c>
      <c r="R369" t="s">
        <v>89</v>
      </c>
      <c r="S369" t="str">
        <f>LEFT(R369,FIND("/",R369)-1)</f>
        <v>games</v>
      </c>
      <c r="T369" t="str">
        <f>RIGHT(R369,LEN(R369)-LEN(S369)-1)</f>
        <v>video games</v>
      </c>
    </row>
    <row r="370" spans="1:20" ht="31" x14ac:dyDescent="0.35">
      <c r="A370">
        <v>858</v>
      </c>
      <c r="B370" s="4" t="s">
        <v>1748</v>
      </c>
      <c r="C370" s="3" t="s">
        <v>1749</v>
      </c>
      <c r="D370">
        <v>4000</v>
      </c>
      <c r="E370">
        <v>2778</v>
      </c>
      <c r="F370">
        <f>ROUND(100*E370/D370,0)</f>
        <v>69</v>
      </c>
      <c r="G370" t="s">
        <v>14</v>
      </c>
      <c r="H370">
        <v>35</v>
      </c>
      <c r="I370">
        <f>ROUND(IF(H370&gt;0,E370/H370,0),2)</f>
        <v>79.37</v>
      </c>
      <c r="J370" t="s">
        <v>21</v>
      </c>
      <c r="K370" t="s">
        <v>22</v>
      </c>
      <c r="L370">
        <v>1524286800</v>
      </c>
      <c r="M370" s="8">
        <f>(((L370/60)/60)/24)+DATE(1970,1,1)</f>
        <v>43211.208333333328</v>
      </c>
      <c r="N370">
        <v>1524891600</v>
      </c>
      <c r="O370" s="8">
        <f>(((N370/60)/60)/24)+DATE(1970,1,1)</f>
        <v>43218.208333333328</v>
      </c>
      <c r="P370" t="b">
        <v>1</v>
      </c>
      <c r="Q370" t="b">
        <v>0</v>
      </c>
      <c r="R370" t="s">
        <v>17</v>
      </c>
      <c r="S370" t="str">
        <f>LEFT(R370,FIND("/",R370)-1)</f>
        <v>food</v>
      </c>
      <c r="T370" t="str">
        <f>RIGHT(R370,LEN(R370)-LEN(S370)-1)</f>
        <v>food trucks</v>
      </c>
    </row>
    <row r="371" spans="1:20" ht="31" x14ac:dyDescent="0.35">
      <c r="A371">
        <v>859</v>
      </c>
      <c r="B371" s="4" t="s">
        <v>1750</v>
      </c>
      <c r="C371" s="3" t="s">
        <v>1751</v>
      </c>
      <c r="D371">
        <v>7300</v>
      </c>
      <c r="E371">
        <v>2594</v>
      </c>
      <c r="F371">
        <f>ROUND(100*E371/D371,0)</f>
        <v>36</v>
      </c>
      <c r="G371" t="s">
        <v>14</v>
      </c>
      <c r="H371">
        <v>63</v>
      </c>
      <c r="I371">
        <f>ROUND(IF(H371&gt;0,E371/H371,0),2)</f>
        <v>41.17</v>
      </c>
      <c r="J371" t="s">
        <v>21</v>
      </c>
      <c r="K371" t="s">
        <v>22</v>
      </c>
      <c r="L371">
        <v>1362117600</v>
      </c>
      <c r="M371" s="8">
        <f>(((L371/60)/60)/24)+DATE(1970,1,1)</f>
        <v>41334.25</v>
      </c>
      <c r="N371">
        <v>1363669200</v>
      </c>
      <c r="O371" s="8">
        <f>(((N371/60)/60)/24)+DATE(1970,1,1)</f>
        <v>41352.208333333336</v>
      </c>
      <c r="P371" t="b">
        <v>0</v>
      </c>
      <c r="Q371" t="b">
        <v>1</v>
      </c>
      <c r="R371" t="s">
        <v>33</v>
      </c>
      <c r="S371" t="str">
        <f>LEFT(R371,FIND("/",R371)-1)</f>
        <v>theater</v>
      </c>
      <c r="T371" t="str">
        <f>RIGHT(R371,LEN(R371)-LEN(S371)-1)</f>
        <v>plays</v>
      </c>
    </row>
    <row r="372" spans="1:20" x14ac:dyDescent="0.35">
      <c r="A372">
        <v>869</v>
      </c>
      <c r="B372" s="4" t="s">
        <v>1770</v>
      </c>
      <c r="C372" s="3" t="s">
        <v>1771</v>
      </c>
      <c r="D372">
        <v>161900</v>
      </c>
      <c r="E372">
        <v>38376</v>
      </c>
      <c r="F372">
        <f>ROUND(100*E372/D372,0)</f>
        <v>24</v>
      </c>
      <c r="G372" t="s">
        <v>14</v>
      </c>
      <c r="H372">
        <v>526</v>
      </c>
      <c r="I372">
        <f>ROUND(IF(H372&gt;0,E372/H372,0),2)</f>
        <v>72.959999999999994</v>
      </c>
      <c r="J372" t="s">
        <v>21</v>
      </c>
      <c r="K372" t="s">
        <v>22</v>
      </c>
      <c r="L372">
        <v>1277096400</v>
      </c>
      <c r="M372" s="8">
        <f>(((L372/60)/60)/24)+DATE(1970,1,1)</f>
        <v>40350.208333333336</v>
      </c>
      <c r="N372">
        <v>1278306000</v>
      </c>
      <c r="O372" s="8">
        <f>(((N372/60)/60)/24)+DATE(1970,1,1)</f>
        <v>40364.208333333336</v>
      </c>
      <c r="P372" t="b">
        <v>0</v>
      </c>
      <c r="Q372" t="b">
        <v>0</v>
      </c>
      <c r="R372" t="s">
        <v>53</v>
      </c>
      <c r="S372" t="str">
        <f>LEFT(R372,FIND("/",R372)-1)</f>
        <v>film &amp; video</v>
      </c>
      <c r="T372" t="str">
        <f>RIGHT(R372,LEN(R372)-LEN(S372)-1)</f>
        <v>drama</v>
      </c>
    </row>
    <row r="373" spans="1:20" x14ac:dyDescent="0.35">
      <c r="A373">
        <v>870</v>
      </c>
      <c r="B373" s="4" t="s">
        <v>1772</v>
      </c>
      <c r="C373" s="3" t="s">
        <v>1773</v>
      </c>
      <c r="D373">
        <v>7700</v>
      </c>
      <c r="E373">
        <v>6920</v>
      </c>
      <c r="F373">
        <f>ROUND(100*E373/D373,0)</f>
        <v>90</v>
      </c>
      <c r="G373" t="s">
        <v>14</v>
      </c>
      <c r="H373">
        <v>121</v>
      </c>
      <c r="I373">
        <f>ROUND(IF(H373&gt;0,E373/H373,0),2)</f>
        <v>57.19</v>
      </c>
      <c r="J373" t="s">
        <v>21</v>
      </c>
      <c r="K373" t="s">
        <v>22</v>
      </c>
      <c r="L373">
        <v>1440392400</v>
      </c>
      <c r="M373" s="8">
        <f>(((L373/60)/60)/24)+DATE(1970,1,1)</f>
        <v>42240.208333333328</v>
      </c>
      <c r="N373">
        <v>1442552400</v>
      </c>
      <c r="O373" s="8">
        <f>(((N373/60)/60)/24)+DATE(1970,1,1)</f>
        <v>42265.208333333328</v>
      </c>
      <c r="P373" t="b">
        <v>0</v>
      </c>
      <c r="Q373" t="b">
        <v>0</v>
      </c>
      <c r="R373" t="s">
        <v>33</v>
      </c>
      <c r="S373" t="str">
        <f>LEFT(R373,FIND("/",R373)-1)</f>
        <v>theater</v>
      </c>
      <c r="T373" t="str">
        <f>RIGHT(R373,LEN(R373)-LEN(S373)-1)</f>
        <v>plays</v>
      </c>
    </row>
    <row r="374" spans="1:20" x14ac:dyDescent="0.35">
      <c r="A374">
        <v>875</v>
      </c>
      <c r="B374" s="4" t="s">
        <v>1782</v>
      </c>
      <c r="C374" s="3" t="s">
        <v>1783</v>
      </c>
      <c r="D374">
        <v>7900</v>
      </c>
      <c r="E374">
        <v>5465</v>
      </c>
      <c r="F374">
        <f>ROUND(100*E374/D374,0)</f>
        <v>69</v>
      </c>
      <c r="G374" t="s">
        <v>14</v>
      </c>
      <c r="H374">
        <v>67</v>
      </c>
      <c r="I374">
        <f>ROUND(IF(H374&gt;0,E374/H374,0),2)</f>
        <v>81.569999999999993</v>
      </c>
      <c r="J374" t="s">
        <v>21</v>
      </c>
      <c r="K374" t="s">
        <v>22</v>
      </c>
      <c r="L374">
        <v>1294898400</v>
      </c>
      <c r="M374" s="8">
        <f>(((L374/60)/60)/24)+DATE(1970,1,1)</f>
        <v>40556.25</v>
      </c>
      <c r="N374">
        <v>1294984800</v>
      </c>
      <c r="O374" s="8">
        <f>(((N374/60)/60)/24)+DATE(1970,1,1)</f>
        <v>40557.25</v>
      </c>
      <c r="P374" t="b">
        <v>0</v>
      </c>
      <c r="Q374" t="b">
        <v>0</v>
      </c>
      <c r="R374" t="s">
        <v>23</v>
      </c>
      <c r="S374" t="str">
        <f>LEFT(R374,FIND("/",R374)-1)</f>
        <v>music</v>
      </c>
      <c r="T374" t="str">
        <f>RIGHT(R374,LEN(R374)-LEN(S374)-1)</f>
        <v>rock</v>
      </c>
    </row>
    <row r="375" spans="1:20" ht="31" x14ac:dyDescent="0.35">
      <c r="A375">
        <v>876</v>
      </c>
      <c r="B375" s="4" t="s">
        <v>1784</v>
      </c>
      <c r="C375" s="3" t="s">
        <v>1785</v>
      </c>
      <c r="D375">
        <v>8300</v>
      </c>
      <c r="E375">
        <v>2111</v>
      </c>
      <c r="F375">
        <f>ROUND(100*E375/D375,0)</f>
        <v>25</v>
      </c>
      <c r="G375" t="s">
        <v>14</v>
      </c>
      <c r="H375">
        <v>57</v>
      </c>
      <c r="I375">
        <f>ROUND(IF(H375&gt;0,E375/H375,0),2)</f>
        <v>37.04</v>
      </c>
      <c r="J375" t="s">
        <v>15</v>
      </c>
      <c r="K375" t="s">
        <v>16</v>
      </c>
      <c r="L375">
        <v>1559970000</v>
      </c>
      <c r="M375" s="8">
        <f>(((L375/60)/60)/24)+DATE(1970,1,1)</f>
        <v>43624.208333333328</v>
      </c>
      <c r="N375">
        <v>1562043600</v>
      </c>
      <c r="O375" s="8">
        <f>(((N375/60)/60)/24)+DATE(1970,1,1)</f>
        <v>43648.208333333328</v>
      </c>
      <c r="P375" t="b">
        <v>0</v>
      </c>
      <c r="Q375" t="b">
        <v>0</v>
      </c>
      <c r="R375" t="s">
        <v>122</v>
      </c>
      <c r="S375" t="str">
        <f>LEFT(R375,FIND("/",R375)-1)</f>
        <v>photography</v>
      </c>
      <c r="T375" t="str">
        <f>RIGHT(R375,LEN(R375)-LEN(S375)-1)</f>
        <v>photography books</v>
      </c>
    </row>
    <row r="376" spans="1:20" x14ac:dyDescent="0.35">
      <c r="A376">
        <v>877</v>
      </c>
      <c r="B376" s="4" t="s">
        <v>1786</v>
      </c>
      <c r="C376" s="3" t="s">
        <v>1787</v>
      </c>
      <c r="D376">
        <v>163600</v>
      </c>
      <c r="E376">
        <v>126628</v>
      </c>
      <c r="F376">
        <f>ROUND(100*E376/D376,0)</f>
        <v>77</v>
      </c>
      <c r="G376" t="s">
        <v>14</v>
      </c>
      <c r="H376">
        <v>1229</v>
      </c>
      <c r="I376">
        <f>ROUND(IF(H376&gt;0,E376/H376,0),2)</f>
        <v>103.03</v>
      </c>
      <c r="J376" t="s">
        <v>21</v>
      </c>
      <c r="K376" t="s">
        <v>22</v>
      </c>
      <c r="L376">
        <v>1469509200</v>
      </c>
      <c r="M376" s="8">
        <f>(((L376/60)/60)/24)+DATE(1970,1,1)</f>
        <v>42577.208333333328</v>
      </c>
      <c r="N376">
        <v>1469595600</v>
      </c>
      <c r="O376" s="8">
        <f>(((N376/60)/60)/24)+DATE(1970,1,1)</f>
        <v>42578.208333333328</v>
      </c>
      <c r="P376" t="b">
        <v>0</v>
      </c>
      <c r="Q376" t="b">
        <v>0</v>
      </c>
      <c r="R376" t="s">
        <v>17</v>
      </c>
      <c r="S376" t="str">
        <f>LEFT(R376,FIND("/",R376)-1)</f>
        <v>food</v>
      </c>
      <c r="T376" t="str">
        <f>RIGHT(R376,LEN(R376)-LEN(S376)-1)</f>
        <v>food trucks</v>
      </c>
    </row>
    <row r="377" spans="1:20" x14ac:dyDescent="0.35">
      <c r="A377">
        <v>878</v>
      </c>
      <c r="B377" s="4" t="s">
        <v>1788</v>
      </c>
      <c r="C377" s="3" t="s">
        <v>1789</v>
      </c>
      <c r="D377">
        <v>2700</v>
      </c>
      <c r="E377">
        <v>1012</v>
      </c>
      <c r="F377">
        <f>ROUND(100*E377/D377,0)</f>
        <v>37</v>
      </c>
      <c r="G377" t="s">
        <v>14</v>
      </c>
      <c r="H377">
        <v>12</v>
      </c>
      <c r="I377">
        <f>ROUND(IF(H377&gt;0,E377/H377,0),2)</f>
        <v>84.33</v>
      </c>
      <c r="J377" t="s">
        <v>107</v>
      </c>
      <c r="K377" t="s">
        <v>108</v>
      </c>
      <c r="L377">
        <v>1579068000</v>
      </c>
      <c r="M377" s="8">
        <f>(((L377/60)/60)/24)+DATE(1970,1,1)</f>
        <v>43845.25</v>
      </c>
      <c r="N377">
        <v>1581141600</v>
      </c>
      <c r="O377" s="8">
        <f>(((N377/60)/60)/24)+DATE(1970,1,1)</f>
        <v>43869.25</v>
      </c>
      <c r="P377" t="b">
        <v>0</v>
      </c>
      <c r="Q377" t="b">
        <v>0</v>
      </c>
      <c r="R377" t="s">
        <v>148</v>
      </c>
      <c r="S377" t="str">
        <f>LEFT(R377,FIND("/",R377)-1)</f>
        <v>music</v>
      </c>
      <c r="T377" t="str">
        <f>RIGHT(R377,LEN(R377)-LEN(S377)-1)</f>
        <v>metal</v>
      </c>
    </row>
    <row r="378" spans="1:20" x14ac:dyDescent="0.35">
      <c r="A378">
        <v>881</v>
      </c>
      <c r="B378" s="4" t="s">
        <v>1794</v>
      </c>
      <c r="C378" s="3" t="s">
        <v>1795</v>
      </c>
      <c r="D378">
        <v>81300</v>
      </c>
      <c r="E378">
        <v>31665</v>
      </c>
      <c r="F378">
        <f>ROUND(100*E378/D378,0)</f>
        <v>39</v>
      </c>
      <c r="G378" t="s">
        <v>14</v>
      </c>
      <c r="H378">
        <v>452</v>
      </c>
      <c r="I378">
        <f>ROUND(IF(H378&gt;0,E378/H378,0),2)</f>
        <v>70.06</v>
      </c>
      <c r="J378" t="s">
        <v>21</v>
      </c>
      <c r="K378" t="s">
        <v>22</v>
      </c>
      <c r="L378">
        <v>1436418000</v>
      </c>
      <c r="M378" s="8">
        <f>(((L378/60)/60)/24)+DATE(1970,1,1)</f>
        <v>42194.208333333328</v>
      </c>
      <c r="N378">
        <v>1438923600</v>
      </c>
      <c r="O378" s="8">
        <f>(((N378/60)/60)/24)+DATE(1970,1,1)</f>
        <v>42223.208333333328</v>
      </c>
      <c r="P378" t="b">
        <v>0</v>
      </c>
      <c r="Q378" t="b">
        <v>1</v>
      </c>
      <c r="R378" t="s">
        <v>33</v>
      </c>
      <c r="S378" t="str">
        <f>LEFT(R378,FIND("/",R378)-1)</f>
        <v>theater</v>
      </c>
      <c r="T378" t="str">
        <f>RIGHT(R378,LEN(R378)-LEN(S378)-1)</f>
        <v>plays</v>
      </c>
    </row>
    <row r="379" spans="1:20" x14ac:dyDescent="0.35">
      <c r="A379">
        <v>884</v>
      </c>
      <c r="B379" s="4" t="s">
        <v>1800</v>
      </c>
      <c r="C379" s="3" t="s">
        <v>1801</v>
      </c>
      <c r="D379">
        <v>170800</v>
      </c>
      <c r="E379">
        <v>109374</v>
      </c>
      <c r="F379">
        <f>ROUND(100*E379/D379,0)</f>
        <v>64</v>
      </c>
      <c r="G379" t="s">
        <v>14</v>
      </c>
      <c r="H379">
        <v>1886</v>
      </c>
      <c r="I379">
        <f>ROUND(IF(H379&gt;0,E379/H379,0),2)</f>
        <v>57.99</v>
      </c>
      <c r="J379" t="s">
        <v>21</v>
      </c>
      <c r="K379" t="s">
        <v>22</v>
      </c>
      <c r="L379">
        <v>1399179600</v>
      </c>
      <c r="M379" s="8">
        <f>(((L379/60)/60)/24)+DATE(1970,1,1)</f>
        <v>41763.208333333336</v>
      </c>
      <c r="N379">
        <v>1399352400</v>
      </c>
      <c r="O379" s="8">
        <f>(((N379/60)/60)/24)+DATE(1970,1,1)</f>
        <v>41765.208333333336</v>
      </c>
      <c r="P379" t="b">
        <v>0</v>
      </c>
      <c r="Q379" t="b">
        <v>1</v>
      </c>
      <c r="R379" t="s">
        <v>33</v>
      </c>
      <c r="S379" t="str">
        <f>LEFT(R379,FIND("/",R379)-1)</f>
        <v>theater</v>
      </c>
      <c r="T379" t="str">
        <f>RIGHT(R379,LEN(R379)-LEN(S379)-1)</f>
        <v>plays</v>
      </c>
    </row>
    <row r="380" spans="1:20" x14ac:dyDescent="0.35">
      <c r="A380">
        <v>886</v>
      </c>
      <c r="B380" s="4" t="s">
        <v>1804</v>
      </c>
      <c r="C380" s="3" t="s">
        <v>1805</v>
      </c>
      <c r="D380">
        <v>150600</v>
      </c>
      <c r="E380">
        <v>127745</v>
      </c>
      <c r="F380">
        <f>ROUND(100*E380/D380,0)</f>
        <v>85</v>
      </c>
      <c r="G380" t="s">
        <v>14</v>
      </c>
      <c r="H380">
        <v>1825</v>
      </c>
      <c r="I380">
        <f>ROUND(IF(H380&gt;0,E380/H380,0),2)</f>
        <v>70</v>
      </c>
      <c r="J380" t="s">
        <v>21</v>
      </c>
      <c r="K380" t="s">
        <v>22</v>
      </c>
      <c r="L380">
        <v>1282798800</v>
      </c>
      <c r="M380" s="8">
        <f>(((L380/60)/60)/24)+DATE(1970,1,1)</f>
        <v>40416.208333333336</v>
      </c>
      <c r="N380">
        <v>1284354000</v>
      </c>
      <c r="O380" s="8">
        <f>(((N380/60)/60)/24)+DATE(1970,1,1)</f>
        <v>40434.208333333336</v>
      </c>
      <c r="P380" t="b">
        <v>0</v>
      </c>
      <c r="Q380" t="b">
        <v>0</v>
      </c>
      <c r="R380" t="s">
        <v>60</v>
      </c>
      <c r="S380" t="str">
        <f>LEFT(R380,FIND("/",R380)-1)</f>
        <v>music</v>
      </c>
      <c r="T380" t="str">
        <f>RIGHT(R380,LEN(R380)-LEN(S380)-1)</f>
        <v>indie rock</v>
      </c>
    </row>
    <row r="381" spans="1:20" ht="31" x14ac:dyDescent="0.35">
      <c r="A381">
        <v>887</v>
      </c>
      <c r="B381" s="4" t="s">
        <v>1806</v>
      </c>
      <c r="C381" s="3" t="s">
        <v>1807</v>
      </c>
      <c r="D381">
        <v>7800</v>
      </c>
      <c r="E381">
        <v>2289</v>
      </c>
      <c r="F381">
        <f>ROUND(100*E381/D381,0)</f>
        <v>29</v>
      </c>
      <c r="G381" t="s">
        <v>14</v>
      </c>
      <c r="H381">
        <v>31</v>
      </c>
      <c r="I381">
        <f>ROUND(IF(H381&gt;0,E381/H381,0),2)</f>
        <v>73.84</v>
      </c>
      <c r="J381" t="s">
        <v>21</v>
      </c>
      <c r="K381" t="s">
        <v>22</v>
      </c>
      <c r="L381">
        <v>1437109200</v>
      </c>
      <c r="M381" s="8">
        <f>(((L381/60)/60)/24)+DATE(1970,1,1)</f>
        <v>42202.208333333328</v>
      </c>
      <c r="N381">
        <v>1441170000</v>
      </c>
      <c r="O381" s="8">
        <f>(((N381/60)/60)/24)+DATE(1970,1,1)</f>
        <v>42249.208333333328</v>
      </c>
      <c r="P381" t="b">
        <v>0</v>
      </c>
      <c r="Q381" t="b">
        <v>1</v>
      </c>
      <c r="R381" t="s">
        <v>33</v>
      </c>
      <c r="S381" t="str">
        <f>LEFT(R381,FIND("/",R381)-1)</f>
        <v>theater</v>
      </c>
      <c r="T381" t="str">
        <f>RIGHT(R381,LEN(R381)-LEN(S381)-1)</f>
        <v>plays</v>
      </c>
    </row>
    <row r="382" spans="1:20" ht="31" x14ac:dyDescent="0.35">
      <c r="A382">
        <v>895</v>
      </c>
      <c r="B382" s="4" t="s">
        <v>1822</v>
      </c>
      <c r="C382" s="3" t="s">
        <v>1823</v>
      </c>
      <c r="D382">
        <v>159800</v>
      </c>
      <c r="E382">
        <v>11108</v>
      </c>
      <c r="F382">
        <f>ROUND(100*E382/D382,0)</f>
        <v>7</v>
      </c>
      <c r="G382" t="s">
        <v>14</v>
      </c>
      <c r="H382">
        <v>107</v>
      </c>
      <c r="I382">
        <f>ROUND(IF(H382&gt;0,E382/H382,0),2)</f>
        <v>103.81</v>
      </c>
      <c r="J382" t="s">
        <v>21</v>
      </c>
      <c r="K382" t="s">
        <v>22</v>
      </c>
      <c r="L382">
        <v>1517637600</v>
      </c>
      <c r="M382" s="8">
        <f>(((L382/60)/60)/24)+DATE(1970,1,1)</f>
        <v>43134.25</v>
      </c>
      <c r="N382">
        <v>1518415200</v>
      </c>
      <c r="O382" s="8">
        <f>(((N382/60)/60)/24)+DATE(1970,1,1)</f>
        <v>43143.25</v>
      </c>
      <c r="P382" t="b">
        <v>0</v>
      </c>
      <c r="Q382" t="b">
        <v>0</v>
      </c>
      <c r="R382" t="s">
        <v>33</v>
      </c>
      <c r="S382" t="str">
        <f>LEFT(R382,FIND("/",R382)-1)</f>
        <v>theater</v>
      </c>
      <c r="T382" t="str">
        <f>RIGHT(R382,LEN(R382)-LEN(S382)-1)</f>
        <v>plays</v>
      </c>
    </row>
    <row r="383" spans="1:20" x14ac:dyDescent="0.35">
      <c r="A383">
        <v>897</v>
      </c>
      <c r="B383" s="4" t="s">
        <v>1826</v>
      </c>
      <c r="C383" s="3" t="s">
        <v>1827</v>
      </c>
      <c r="D383">
        <v>8800</v>
      </c>
      <c r="E383">
        <v>2437</v>
      </c>
      <c r="F383">
        <f>ROUND(100*E383/D383,0)</f>
        <v>28</v>
      </c>
      <c r="G383" t="s">
        <v>14</v>
      </c>
      <c r="H383">
        <v>27</v>
      </c>
      <c r="I383">
        <f>ROUND(IF(H383&gt;0,E383/H383,0),2)</f>
        <v>90.26</v>
      </c>
      <c r="J383" t="s">
        <v>21</v>
      </c>
      <c r="K383" t="s">
        <v>22</v>
      </c>
      <c r="L383">
        <v>1556427600</v>
      </c>
      <c r="M383" s="8">
        <f>(((L383/60)/60)/24)+DATE(1970,1,1)</f>
        <v>43583.208333333328</v>
      </c>
      <c r="N383">
        <v>1556600400</v>
      </c>
      <c r="O383" s="8">
        <f>(((N383/60)/60)/24)+DATE(1970,1,1)</f>
        <v>43585.208333333328</v>
      </c>
      <c r="P383" t="b">
        <v>0</v>
      </c>
      <c r="Q383" t="b">
        <v>0</v>
      </c>
      <c r="R383" t="s">
        <v>33</v>
      </c>
      <c r="S383" t="str">
        <f>LEFT(R383,FIND("/",R383)-1)</f>
        <v>theater</v>
      </c>
      <c r="T383" t="str">
        <f>RIGHT(R383,LEN(R383)-LEN(S383)-1)</f>
        <v>plays</v>
      </c>
    </row>
    <row r="384" spans="1:20" x14ac:dyDescent="0.35">
      <c r="A384">
        <v>898</v>
      </c>
      <c r="B384" s="4" t="s">
        <v>1828</v>
      </c>
      <c r="C384" s="3" t="s">
        <v>1829</v>
      </c>
      <c r="D384">
        <v>179100</v>
      </c>
      <c r="E384">
        <v>93991</v>
      </c>
      <c r="F384">
        <f>ROUND(100*E384/D384,0)</f>
        <v>52</v>
      </c>
      <c r="G384" t="s">
        <v>14</v>
      </c>
      <c r="H384">
        <v>1221</v>
      </c>
      <c r="I384">
        <f>ROUND(IF(H384&gt;0,E384/H384,0),2)</f>
        <v>76.98</v>
      </c>
      <c r="J384" t="s">
        <v>21</v>
      </c>
      <c r="K384" t="s">
        <v>22</v>
      </c>
      <c r="L384">
        <v>1576476000</v>
      </c>
      <c r="M384" s="8">
        <f>(((L384/60)/60)/24)+DATE(1970,1,1)</f>
        <v>43815.25</v>
      </c>
      <c r="N384">
        <v>1576994400</v>
      </c>
      <c r="O384" s="8">
        <f>(((N384/60)/60)/24)+DATE(1970,1,1)</f>
        <v>43821.25</v>
      </c>
      <c r="P384" t="b">
        <v>0</v>
      </c>
      <c r="Q384" t="b">
        <v>0</v>
      </c>
      <c r="R384" t="s">
        <v>42</v>
      </c>
      <c r="S384" t="str">
        <f>LEFT(R384,FIND("/",R384)-1)</f>
        <v>film &amp; video</v>
      </c>
      <c r="T384" t="str">
        <f>RIGHT(R384,LEN(R384)-LEN(S384)-1)</f>
        <v>documentary</v>
      </c>
    </row>
    <row r="385" spans="1:20" x14ac:dyDescent="0.35">
      <c r="A385">
        <v>900</v>
      </c>
      <c r="B385" s="4" t="s">
        <v>1832</v>
      </c>
      <c r="C385" s="3" t="s">
        <v>1833</v>
      </c>
      <c r="D385">
        <v>100</v>
      </c>
      <c r="E385">
        <v>2</v>
      </c>
      <c r="F385">
        <f>ROUND(100*E385/D385,0)</f>
        <v>2</v>
      </c>
      <c r="G385" t="s">
        <v>14</v>
      </c>
      <c r="H385">
        <v>1</v>
      </c>
      <c r="I385">
        <f>ROUND(IF(H385&gt;0,E385/H385,0),2)</f>
        <v>2</v>
      </c>
      <c r="J385" t="s">
        <v>21</v>
      </c>
      <c r="K385" t="s">
        <v>22</v>
      </c>
      <c r="L385">
        <v>1411102800</v>
      </c>
      <c r="M385" s="8">
        <f>(((L385/60)/60)/24)+DATE(1970,1,1)</f>
        <v>41901.208333333336</v>
      </c>
      <c r="N385">
        <v>1411189200</v>
      </c>
      <c r="O385" s="8">
        <f>(((N385/60)/60)/24)+DATE(1970,1,1)</f>
        <v>41902.208333333336</v>
      </c>
      <c r="P385" t="b">
        <v>0</v>
      </c>
      <c r="Q385" t="b">
        <v>1</v>
      </c>
      <c r="R385" t="s">
        <v>28</v>
      </c>
      <c r="S385" t="str">
        <f>LEFT(R385,FIND("/",R385)-1)</f>
        <v>technology</v>
      </c>
      <c r="T385" t="str">
        <f>RIGHT(R385,LEN(R385)-LEN(S385)-1)</f>
        <v>web</v>
      </c>
    </row>
    <row r="386" spans="1:20" x14ac:dyDescent="0.35">
      <c r="A386">
        <v>904</v>
      </c>
      <c r="B386" s="4" t="s">
        <v>1840</v>
      </c>
      <c r="C386" s="3" t="s">
        <v>1841</v>
      </c>
      <c r="D386">
        <v>6500</v>
      </c>
      <c r="E386">
        <v>795</v>
      </c>
      <c r="F386">
        <f>ROUND(100*E386/D386,0)</f>
        <v>12</v>
      </c>
      <c r="G386" t="s">
        <v>14</v>
      </c>
      <c r="H386">
        <v>16</v>
      </c>
      <c r="I386">
        <f>ROUND(IF(H386&gt;0,E386/H386,0),2)</f>
        <v>49.69</v>
      </c>
      <c r="J386" t="s">
        <v>21</v>
      </c>
      <c r="K386" t="s">
        <v>22</v>
      </c>
      <c r="L386">
        <v>1349326800</v>
      </c>
      <c r="M386" s="8">
        <f>(((L386/60)/60)/24)+DATE(1970,1,1)</f>
        <v>41186.208333333336</v>
      </c>
      <c r="N386">
        <v>1349672400</v>
      </c>
      <c r="O386" s="8">
        <f>(((N386/60)/60)/24)+DATE(1970,1,1)</f>
        <v>41190.208333333336</v>
      </c>
      <c r="P386" t="b">
        <v>0</v>
      </c>
      <c r="Q386" t="b">
        <v>0</v>
      </c>
      <c r="R386" t="s">
        <v>133</v>
      </c>
      <c r="S386" t="str">
        <f>LEFT(R386,FIND("/",R386)-1)</f>
        <v>publishing</v>
      </c>
      <c r="T386" t="str">
        <f>RIGHT(R386,LEN(R386)-LEN(S386)-1)</f>
        <v>radio &amp; podcasts</v>
      </c>
    </row>
    <row r="387" spans="1:20" x14ac:dyDescent="0.35">
      <c r="A387">
        <v>907</v>
      </c>
      <c r="B387" s="4" t="s">
        <v>1846</v>
      </c>
      <c r="C387" s="3" t="s">
        <v>1847</v>
      </c>
      <c r="D387">
        <v>9100</v>
      </c>
      <c r="E387">
        <v>1843</v>
      </c>
      <c r="F387">
        <f>ROUND(100*E387/D387,0)</f>
        <v>20</v>
      </c>
      <c r="G387" t="s">
        <v>14</v>
      </c>
      <c r="H387">
        <v>41</v>
      </c>
      <c r="I387">
        <f>ROUND(IF(H387&gt;0,E387/H387,0),2)</f>
        <v>44.95</v>
      </c>
      <c r="J387" t="s">
        <v>21</v>
      </c>
      <c r="K387" t="s">
        <v>22</v>
      </c>
      <c r="L387">
        <v>1303880400</v>
      </c>
      <c r="M387" s="8">
        <f>(((L387/60)/60)/24)+DATE(1970,1,1)</f>
        <v>40660.208333333336</v>
      </c>
      <c r="N387">
        <v>1304485200</v>
      </c>
      <c r="O387" s="8">
        <f>(((N387/60)/60)/24)+DATE(1970,1,1)</f>
        <v>40667.208333333336</v>
      </c>
      <c r="P387" t="b">
        <v>0</v>
      </c>
      <c r="Q387" t="b">
        <v>0</v>
      </c>
      <c r="R387" t="s">
        <v>33</v>
      </c>
      <c r="S387" t="str">
        <f>LEFT(R387,FIND("/",R387)-1)</f>
        <v>theater</v>
      </c>
      <c r="T387" t="str">
        <f>RIGHT(R387,LEN(R387)-LEN(S387)-1)</f>
        <v>plays</v>
      </c>
    </row>
    <row r="388" spans="1:20" x14ac:dyDescent="0.35">
      <c r="A388">
        <v>913</v>
      </c>
      <c r="B388" s="4" t="s">
        <v>1858</v>
      </c>
      <c r="C388" s="3" t="s">
        <v>1859</v>
      </c>
      <c r="D388">
        <v>70200</v>
      </c>
      <c r="E388">
        <v>35536</v>
      </c>
      <c r="F388">
        <f>ROUND(100*E388/D388,0)</f>
        <v>51</v>
      </c>
      <c r="G388" t="s">
        <v>14</v>
      </c>
      <c r="H388">
        <v>523</v>
      </c>
      <c r="I388">
        <f>ROUND(IF(H388&gt;0,E388/H388,0),2)</f>
        <v>67.95</v>
      </c>
      <c r="J388" t="s">
        <v>26</v>
      </c>
      <c r="K388" t="s">
        <v>27</v>
      </c>
      <c r="L388">
        <v>1557637200</v>
      </c>
      <c r="M388" s="8">
        <f>(((L388/60)/60)/24)+DATE(1970,1,1)</f>
        <v>43597.208333333328</v>
      </c>
      <c r="N388">
        <v>1558760400</v>
      </c>
      <c r="O388" s="8">
        <f>(((N388/60)/60)/24)+DATE(1970,1,1)</f>
        <v>43610.208333333328</v>
      </c>
      <c r="P388" t="b">
        <v>0</v>
      </c>
      <c r="Q388" t="b">
        <v>0</v>
      </c>
      <c r="R388" t="s">
        <v>53</v>
      </c>
      <c r="S388" t="str">
        <f>LEFT(R388,FIND("/",R388)-1)</f>
        <v>film &amp; video</v>
      </c>
      <c r="T388" t="str">
        <f>RIGHT(R388,LEN(R388)-LEN(S388)-1)</f>
        <v>drama</v>
      </c>
    </row>
    <row r="389" spans="1:20" x14ac:dyDescent="0.35">
      <c r="A389">
        <v>914</v>
      </c>
      <c r="B389" s="4" t="s">
        <v>1860</v>
      </c>
      <c r="C389" s="3" t="s">
        <v>1861</v>
      </c>
      <c r="D389">
        <v>6400</v>
      </c>
      <c r="E389">
        <v>3676</v>
      </c>
      <c r="F389">
        <f>ROUND(100*E389/D389,0)</f>
        <v>57</v>
      </c>
      <c r="G389" t="s">
        <v>14</v>
      </c>
      <c r="H389">
        <v>141</v>
      </c>
      <c r="I389">
        <f>ROUND(IF(H389&gt;0,E389/H389,0),2)</f>
        <v>26.07</v>
      </c>
      <c r="J389" t="s">
        <v>40</v>
      </c>
      <c r="K389" t="s">
        <v>41</v>
      </c>
      <c r="L389">
        <v>1375592400</v>
      </c>
      <c r="M389" s="8">
        <f>(((L389/60)/60)/24)+DATE(1970,1,1)</f>
        <v>41490.208333333336</v>
      </c>
      <c r="N389">
        <v>1376629200</v>
      </c>
      <c r="O389" s="8">
        <f>(((N389/60)/60)/24)+DATE(1970,1,1)</f>
        <v>41502.208333333336</v>
      </c>
      <c r="P389" t="b">
        <v>0</v>
      </c>
      <c r="Q389" t="b">
        <v>0</v>
      </c>
      <c r="R389" t="s">
        <v>33</v>
      </c>
      <c r="S389" t="str">
        <f>LEFT(R389,FIND("/",R389)-1)</f>
        <v>theater</v>
      </c>
      <c r="T389" t="str">
        <f>RIGHT(R389,LEN(R389)-LEN(S389)-1)</f>
        <v>plays</v>
      </c>
    </row>
    <row r="390" spans="1:20" ht="31" x14ac:dyDescent="0.35">
      <c r="A390">
        <v>916</v>
      </c>
      <c r="B390" s="4" t="s">
        <v>1864</v>
      </c>
      <c r="C390" s="3" t="s">
        <v>1865</v>
      </c>
      <c r="D390">
        <v>3700</v>
      </c>
      <c r="E390">
        <v>1343</v>
      </c>
      <c r="F390">
        <f>ROUND(100*E390/D390,0)</f>
        <v>36</v>
      </c>
      <c r="G390" t="s">
        <v>14</v>
      </c>
      <c r="H390">
        <v>52</v>
      </c>
      <c r="I390">
        <f>ROUND(IF(H390&gt;0,E390/H390,0),2)</f>
        <v>25.83</v>
      </c>
      <c r="J390" t="s">
        <v>21</v>
      </c>
      <c r="K390" t="s">
        <v>22</v>
      </c>
      <c r="L390">
        <v>1418882400</v>
      </c>
      <c r="M390" s="8">
        <f>(((L390/60)/60)/24)+DATE(1970,1,1)</f>
        <v>41991.25</v>
      </c>
      <c r="N390">
        <v>1419660000</v>
      </c>
      <c r="O390" s="8">
        <f>(((N390/60)/60)/24)+DATE(1970,1,1)</f>
        <v>42000.25</v>
      </c>
      <c r="P390" t="b">
        <v>0</v>
      </c>
      <c r="Q390" t="b">
        <v>0</v>
      </c>
      <c r="R390" t="s">
        <v>122</v>
      </c>
      <c r="S390" t="str">
        <f>LEFT(R390,FIND("/",R390)-1)</f>
        <v>photography</v>
      </c>
      <c r="T390" t="str">
        <f>RIGHT(R390,LEN(R390)-LEN(S390)-1)</f>
        <v>photography books</v>
      </c>
    </row>
    <row r="391" spans="1:20" x14ac:dyDescent="0.35">
      <c r="A391">
        <v>919</v>
      </c>
      <c r="B391" s="4" t="s">
        <v>1870</v>
      </c>
      <c r="C391" s="3" t="s">
        <v>1871</v>
      </c>
      <c r="D391">
        <v>35600</v>
      </c>
      <c r="E391">
        <v>20915</v>
      </c>
      <c r="F391">
        <f>ROUND(100*E391/D391,0)</f>
        <v>59</v>
      </c>
      <c r="G391" t="s">
        <v>14</v>
      </c>
      <c r="H391">
        <v>225</v>
      </c>
      <c r="I391">
        <f>ROUND(IF(H391&gt;0,E391/H391,0),2)</f>
        <v>92.96</v>
      </c>
      <c r="J391" t="s">
        <v>26</v>
      </c>
      <c r="K391" t="s">
        <v>27</v>
      </c>
      <c r="L391">
        <v>1507957200</v>
      </c>
      <c r="M391" s="8">
        <f>(((L391/60)/60)/24)+DATE(1970,1,1)</f>
        <v>43022.208333333328</v>
      </c>
      <c r="N391">
        <v>1510725600</v>
      </c>
      <c r="O391" s="8">
        <f>(((N391/60)/60)/24)+DATE(1970,1,1)</f>
        <v>43054.25</v>
      </c>
      <c r="P391" t="b">
        <v>0</v>
      </c>
      <c r="Q391" t="b">
        <v>1</v>
      </c>
      <c r="R391" t="s">
        <v>33</v>
      </c>
      <c r="S391" t="str">
        <f>LEFT(R391,FIND("/",R391)-1)</f>
        <v>theater</v>
      </c>
      <c r="T391" t="str">
        <f>RIGHT(R391,LEN(R391)-LEN(S391)-1)</f>
        <v>plays</v>
      </c>
    </row>
    <row r="392" spans="1:20" x14ac:dyDescent="0.35">
      <c r="A392">
        <v>921</v>
      </c>
      <c r="B392" s="4" t="s">
        <v>1874</v>
      </c>
      <c r="C392" s="3" t="s">
        <v>1875</v>
      </c>
      <c r="D392">
        <v>160400</v>
      </c>
      <c r="E392">
        <v>1210</v>
      </c>
      <c r="F392">
        <f>ROUND(100*E392/D392,0)</f>
        <v>1</v>
      </c>
      <c r="G392" t="s">
        <v>14</v>
      </c>
      <c r="H392">
        <v>38</v>
      </c>
      <c r="I392">
        <f>ROUND(IF(H392&gt;0,E392/H392,0),2)</f>
        <v>31.84</v>
      </c>
      <c r="J392" t="s">
        <v>21</v>
      </c>
      <c r="K392" t="s">
        <v>22</v>
      </c>
      <c r="L392">
        <v>1329026400</v>
      </c>
      <c r="M392" s="8">
        <f>(((L392/60)/60)/24)+DATE(1970,1,1)</f>
        <v>40951.25</v>
      </c>
      <c r="N392">
        <v>1330236000</v>
      </c>
      <c r="O392" s="8">
        <f>(((N392/60)/60)/24)+DATE(1970,1,1)</f>
        <v>40965.25</v>
      </c>
      <c r="P392" t="b">
        <v>0</v>
      </c>
      <c r="Q392" t="b">
        <v>0</v>
      </c>
      <c r="R392" t="s">
        <v>28</v>
      </c>
      <c r="S392" t="str">
        <f>LEFT(R392,FIND("/",R392)-1)</f>
        <v>technology</v>
      </c>
      <c r="T392" t="str">
        <f>RIGHT(R392,LEN(R392)-LEN(S392)-1)</f>
        <v>web</v>
      </c>
    </row>
    <row r="393" spans="1:20" x14ac:dyDescent="0.35">
      <c r="A393">
        <v>926</v>
      </c>
      <c r="B393" s="4" t="s">
        <v>1884</v>
      </c>
      <c r="C393" s="3" t="s">
        <v>1885</v>
      </c>
      <c r="D393">
        <v>8700</v>
      </c>
      <c r="E393">
        <v>1577</v>
      </c>
      <c r="F393">
        <f>ROUND(100*E393/D393,0)</f>
        <v>18</v>
      </c>
      <c r="G393" t="s">
        <v>14</v>
      </c>
      <c r="H393">
        <v>15</v>
      </c>
      <c r="I393">
        <f>ROUND(IF(H393&gt;0,E393/H393,0),2)</f>
        <v>105.13</v>
      </c>
      <c r="J393" t="s">
        <v>21</v>
      </c>
      <c r="K393" t="s">
        <v>22</v>
      </c>
      <c r="L393">
        <v>1463029200</v>
      </c>
      <c r="M393" s="8">
        <f>(((L393/60)/60)/24)+DATE(1970,1,1)</f>
        <v>42502.208333333328</v>
      </c>
      <c r="N393">
        <v>1463374800</v>
      </c>
      <c r="O393" s="8">
        <f>(((N393/60)/60)/24)+DATE(1970,1,1)</f>
        <v>42506.208333333328</v>
      </c>
      <c r="P393" t="b">
        <v>0</v>
      </c>
      <c r="Q393" t="b">
        <v>0</v>
      </c>
      <c r="R393" t="s">
        <v>17</v>
      </c>
      <c r="S393" t="str">
        <f>LEFT(R393,FIND("/",R393)-1)</f>
        <v>food</v>
      </c>
      <c r="T393" t="str">
        <f>RIGHT(R393,LEN(R393)-LEN(S393)-1)</f>
        <v>food trucks</v>
      </c>
    </row>
    <row r="394" spans="1:20" x14ac:dyDescent="0.35">
      <c r="A394">
        <v>927</v>
      </c>
      <c r="B394" s="4" t="s">
        <v>1886</v>
      </c>
      <c r="C394" s="3" t="s">
        <v>1887</v>
      </c>
      <c r="D394">
        <v>7200</v>
      </c>
      <c r="E394">
        <v>3301</v>
      </c>
      <c r="F394">
        <f>ROUND(100*E394/D394,0)</f>
        <v>46</v>
      </c>
      <c r="G394" t="s">
        <v>14</v>
      </c>
      <c r="H394">
        <v>37</v>
      </c>
      <c r="I394">
        <f>ROUND(IF(H394&gt;0,E394/H394,0),2)</f>
        <v>89.22</v>
      </c>
      <c r="J394" t="s">
        <v>21</v>
      </c>
      <c r="K394" t="s">
        <v>22</v>
      </c>
      <c r="L394">
        <v>1342069200</v>
      </c>
      <c r="M394" s="8">
        <f>(((L394/60)/60)/24)+DATE(1970,1,1)</f>
        <v>41102.208333333336</v>
      </c>
      <c r="N394">
        <v>1344574800</v>
      </c>
      <c r="O394" s="8">
        <f>(((N394/60)/60)/24)+DATE(1970,1,1)</f>
        <v>41131.208333333336</v>
      </c>
      <c r="P394" t="b">
        <v>0</v>
      </c>
      <c r="Q394" t="b">
        <v>0</v>
      </c>
      <c r="R394" t="s">
        <v>33</v>
      </c>
      <c r="S394" t="str">
        <f>LEFT(R394,FIND("/",R394)-1)</f>
        <v>theater</v>
      </c>
      <c r="T394" t="str">
        <f>RIGHT(R394,LEN(R394)-LEN(S394)-1)</f>
        <v>plays</v>
      </c>
    </row>
    <row r="395" spans="1:20" x14ac:dyDescent="0.35">
      <c r="A395">
        <v>931</v>
      </c>
      <c r="B395" s="4" t="s">
        <v>1894</v>
      </c>
      <c r="C395" s="3" t="s">
        <v>1895</v>
      </c>
      <c r="D395">
        <v>7900</v>
      </c>
      <c r="E395">
        <v>5729</v>
      </c>
      <c r="F395">
        <f>ROUND(100*E395/D395,0)</f>
        <v>73</v>
      </c>
      <c r="G395" t="s">
        <v>14</v>
      </c>
      <c r="H395">
        <v>112</v>
      </c>
      <c r="I395">
        <f>ROUND(IF(H395&gt;0,E395/H395,0),2)</f>
        <v>51.15</v>
      </c>
      <c r="J395" t="s">
        <v>21</v>
      </c>
      <c r="K395" t="s">
        <v>22</v>
      </c>
      <c r="L395">
        <v>1403931600</v>
      </c>
      <c r="M395" s="8">
        <f>(((L395/60)/60)/24)+DATE(1970,1,1)</f>
        <v>41818.208333333336</v>
      </c>
      <c r="N395">
        <v>1404104400</v>
      </c>
      <c r="O395" s="8">
        <f>(((N395/60)/60)/24)+DATE(1970,1,1)</f>
        <v>41820.208333333336</v>
      </c>
      <c r="P395" t="b">
        <v>0</v>
      </c>
      <c r="Q395" t="b">
        <v>1</v>
      </c>
      <c r="R395" t="s">
        <v>33</v>
      </c>
      <c r="S395" t="str">
        <f>LEFT(R395,FIND("/",R395)-1)</f>
        <v>theater</v>
      </c>
      <c r="T395" t="str">
        <f>RIGHT(R395,LEN(R395)-LEN(S395)-1)</f>
        <v>plays</v>
      </c>
    </row>
    <row r="396" spans="1:20" x14ac:dyDescent="0.35">
      <c r="A396">
        <v>936</v>
      </c>
      <c r="B396" s="4" t="s">
        <v>1246</v>
      </c>
      <c r="C396" s="3" t="s">
        <v>1904</v>
      </c>
      <c r="D396">
        <v>103200</v>
      </c>
      <c r="E396">
        <v>1690</v>
      </c>
      <c r="F396">
        <f>ROUND(100*E396/D396,0)</f>
        <v>2</v>
      </c>
      <c r="G396" t="s">
        <v>14</v>
      </c>
      <c r="H396">
        <v>21</v>
      </c>
      <c r="I396">
        <f>ROUND(IF(H396&gt;0,E396/H396,0),2)</f>
        <v>80.48</v>
      </c>
      <c r="J396" t="s">
        <v>21</v>
      </c>
      <c r="K396" t="s">
        <v>22</v>
      </c>
      <c r="L396">
        <v>1563771600</v>
      </c>
      <c r="M396" s="8">
        <f>(((L396/60)/60)/24)+DATE(1970,1,1)</f>
        <v>43668.208333333328</v>
      </c>
      <c r="N396">
        <v>1564030800</v>
      </c>
      <c r="O396" s="8">
        <f>(((N396/60)/60)/24)+DATE(1970,1,1)</f>
        <v>43671.208333333328</v>
      </c>
      <c r="P396" t="b">
        <v>1</v>
      </c>
      <c r="Q396" t="b">
        <v>0</v>
      </c>
      <c r="R396" t="s">
        <v>33</v>
      </c>
      <c r="S396" t="str">
        <f>LEFT(R396,FIND("/",R396)-1)</f>
        <v>theater</v>
      </c>
      <c r="T396" t="str">
        <f>RIGHT(R396,LEN(R396)-LEN(S396)-1)</f>
        <v>plays</v>
      </c>
    </row>
    <row r="397" spans="1:20" ht="31" x14ac:dyDescent="0.35">
      <c r="A397">
        <v>939</v>
      </c>
      <c r="B397" s="4" t="s">
        <v>1909</v>
      </c>
      <c r="C397" s="3" t="s">
        <v>1910</v>
      </c>
      <c r="D397">
        <v>7800</v>
      </c>
      <c r="E397">
        <v>3839</v>
      </c>
      <c r="F397">
        <f>ROUND(100*E397/D397,0)</f>
        <v>49</v>
      </c>
      <c r="G397" t="s">
        <v>14</v>
      </c>
      <c r="H397">
        <v>67</v>
      </c>
      <c r="I397">
        <f>ROUND(IF(H397&gt;0,E397/H397,0),2)</f>
        <v>57.3</v>
      </c>
      <c r="J397" t="s">
        <v>21</v>
      </c>
      <c r="K397" t="s">
        <v>22</v>
      </c>
      <c r="L397">
        <v>1304744400</v>
      </c>
      <c r="M397" s="8">
        <f>(((L397/60)/60)/24)+DATE(1970,1,1)</f>
        <v>40670.208333333336</v>
      </c>
      <c r="N397">
        <v>1306213200</v>
      </c>
      <c r="O397" s="8">
        <f>(((N397/60)/60)/24)+DATE(1970,1,1)</f>
        <v>40687.208333333336</v>
      </c>
      <c r="P397" t="b">
        <v>0</v>
      </c>
      <c r="Q397" t="b">
        <v>1</v>
      </c>
      <c r="R397" t="s">
        <v>89</v>
      </c>
      <c r="S397" t="str">
        <f>LEFT(R397,FIND("/",R397)-1)</f>
        <v>games</v>
      </c>
      <c r="T397" t="str">
        <f>RIGHT(R397,LEN(R397)-LEN(S397)-1)</f>
        <v>video games</v>
      </c>
    </row>
    <row r="398" spans="1:20" x14ac:dyDescent="0.35">
      <c r="A398">
        <v>941</v>
      </c>
      <c r="B398" s="4" t="s">
        <v>1913</v>
      </c>
      <c r="C398" s="3" t="s">
        <v>1914</v>
      </c>
      <c r="D398">
        <v>43000</v>
      </c>
      <c r="E398">
        <v>5615</v>
      </c>
      <c r="F398">
        <f>ROUND(100*E398/D398,0)</f>
        <v>13</v>
      </c>
      <c r="G398" t="s">
        <v>14</v>
      </c>
      <c r="H398">
        <v>78</v>
      </c>
      <c r="I398">
        <f>ROUND(IF(H398&gt;0,E398/H398,0),2)</f>
        <v>71.989999999999995</v>
      </c>
      <c r="J398" t="s">
        <v>21</v>
      </c>
      <c r="K398" t="s">
        <v>22</v>
      </c>
      <c r="L398">
        <v>1294552800</v>
      </c>
      <c r="M398" s="8">
        <f>(((L398/60)/60)/24)+DATE(1970,1,1)</f>
        <v>40552.25</v>
      </c>
      <c r="N398">
        <v>1297576800</v>
      </c>
      <c r="O398" s="8">
        <f>(((N398/60)/60)/24)+DATE(1970,1,1)</f>
        <v>40587.25</v>
      </c>
      <c r="P398" t="b">
        <v>1</v>
      </c>
      <c r="Q398" t="b">
        <v>0</v>
      </c>
      <c r="R398" t="s">
        <v>33</v>
      </c>
      <c r="S398" t="str">
        <f>LEFT(R398,FIND("/",R398)-1)</f>
        <v>theater</v>
      </c>
      <c r="T398" t="str">
        <f>RIGHT(R398,LEN(R398)-LEN(S398)-1)</f>
        <v>plays</v>
      </c>
    </row>
    <row r="399" spans="1:20" x14ac:dyDescent="0.35">
      <c r="A399">
        <v>942</v>
      </c>
      <c r="B399" s="4" t="s">
        <v>1907</v>
      </c>
      <c r="C399" s="3" t="s">
        <v>1915</v>
      </c>
      <c r="D399">
        <v>9600</v>
      </c>
      <c r="E399">
        <v>6205</v>
      </c>
      <c r="F399">
        <f>ROUND(100*E399/D399,0)</f>
        <v>65</v>
      </c>
      <c r="G399" t="s">
        <v>14</v>
      </c>
      <c r="H399">
        <v>67</v>
      </c>
      <c r="I399">
        <f>ROUND(IF(H399&gt;0,E399/H399,0),2)</f>
        <v>92.61</v>
      </c>
      <c r="J399" t="s">
        <v>26</v>
      </c>
      <c r="K399" t="s">
        <v>27</v>
      </c>
      <c r="L399">
        <v>1295935200</v>
      </c>
      <c r="M399" s="8">
        <f>(((L399/60)/60)/24)+DATE(1970,1,1)</f>
        <v>40568.25</v>
      </c>
      <c r="N399">
        <v>1296194400</v>
      </c>
      <c r="O399" s="8">
        <f>(((N399/60)/60)/24)+DATE(1970,1,1)</f>
        <v>40571.25</v>
      </c>
      <c r="P399" t="b">
        <v>0</v>
      </c>
      <c r="Q399" t="b">
        <v>0</v>
      </c>
      <c r="R399" t="s">
        <v>33</v>
      </c>
      <c r="S399" t="str">
        <f>LEFT(R399,FIND("/",R399)-1)</f>
        <v>theater</v>
      </c>
      <c r="T399" t="str">
        <f>RIGHT(R399,LEN(R399)-LEN(S399)-1)</f>
        <v>plays</v>
      </c>
    </row>
    <row r="400" spans="1:20" x14ac:dyDescent="0.35">
      <c r="A400">
        <v>944</v>
      </c>
      <c r="B400" s="4" t="s">
        <v>1918</v>
      </c>
      <c r="C400" s="3" t="s">
        <v>1919</v>
      </c>
      <c r="D400">
        <v>10000</v>
      </c>
      <c r="E400">
        <v>8142</v>
      </c>
      <c r="F400">
        <f>ROUND(100*E400/D400,0)</f>
        <v>81</v>
      </c>
      <c r="G400" t="s">
        <v>14</v>
      </c>
      <c r="H400">
        <v>263</v>
      </c>
      <c r="I400">
        <f>ROUND(IF(H400&gt;0,E400/H400,0),2)</f>
        <v>30.96</v>
      </c>
      <c r="J400" t="s">
        <v>26</v>
      </c>
      <c r="K400" t="s">
        <v>27</v>
      </c>
      <c r="L400">
        <v>1486706400</v>
      </c>
      <c r="M400" s="8">
        <f>(((L400/60)/60)/24)+DATE(1970,1,1)</f>
        <v>42776.25</v>
      </c>
      <c r="N400">
        <v>1488348000</v>
      </c>
      <c r="O400" s="8">
        <f>(((N400/60)/60)/24)+DATE(1970,1,1)</f>
        <v>42795.25</v>
      </c>
      <c r="P400" t="b">
        <v>0</v>
      </c>
      <c r="Q400" t="b">
        <v>0</v>
      </c>
      <c r="R400" t="s">
        <v>122</v>
      </c>
      <c r="S400" t="str">
        <f>LEFT(R400,FIND("/",R400)-1)</f>
        <v>photography</v>
      </c>
      <c r="T400" t="str">
        <f>RIGHT(R400,LEN(R400)-LEN(S400)-1)</f>
        <v>photography books</v>
      </c>
    </row>
    <row r="401" spans="1:20" x14ac:dyDescent="0.35">
      <c r="A401">
        <v>945</v>
      </c>
      <c r="B401" s="4" t="s">
        <v>1920</v>
      </c>
      <c r="C401" s="3" t="s">
        <v>1921</v>
      </c>
      <c r="D401">
        <v>172000</v>
      </c>
      <c r="E401">
        <v>55805</v>
      </c>
      <c r="F401">
        <f>ROUND(100*E401/D401,0)</f>
        <v>32</v>
      </c>
      <c r="G401" t="s">
        <v>14</v>
      </c>
      <c r="H401">
        <v>1691</v>
      </c>
      <c r="I401">
        <f>ROUND(IF(H401&gt;0,E401/H401,0),2)</f>
        <v>33</v>
      </c>
      <c r="J401" t="s">
        <v>21</v>
      </c>
      <c r="K401" t="s">
        <v>22</v>
      </c>
      <c r="L401">
        <v>1333602000</v>
      </c>
      <c r="M401" s="8">
        <f>(((L401/60)/60)/24)+DATE(1970,1,1)</f>
        <v>41004.208333333336</v>
      </c>
      <c r="N401">
        <v>1334898000</v>
      </c>
      <c r="O401" s="8">
        <f>(((N401/60)/60)/24)+DATE(1970,1,1)</f>
        <v>41019.208333333336</v>
      </c>
      <c r="P401" t="b">
        <v>1</v>
      </c>
      <c r="Q401" t="b">
        <v>0</v>
      </c>
      <c r="R401" t="s">
        <v>122</v>
      </c>
      <c r="S401" t="str">
        <f>LEFT(R401,FIND("/",R401)-1)</f>
        <v>photography</v>
      </c>
      <c r="T401" t="str">
        <f>RIGHT(R401,LEN(R401)-LEN(S401)-1)</f>
        <v>photography books</v>
      </c>
    </row>
    <row r="402" spans="1:20" ht="31" x14ac:dyDescent="0.35">
      <c r="A402">
        <v>946</v>
      </c>
      <c r="B402" s="4" t="s">
        <v>1922</v>
      </c>
      <c r="C402" s="3" t="s">
        <v>1923</v>
      </c>
      <c r="D402">
        <v>153700</v>
      </c>
      <c r="E402">
        <v>15238</v>
      </c>
      <c r="F402">
        <f>ROUND(100*E402/D402,0)</f>
        <v>10</v>
      </c>
      <c r="G402" t="s">
        <v>14</v>
      </c>
      <c r="H402">
        <v>181</v>
      </c>
      <c r="I402">
        <f>ROUND(IF(H402&gt;0,E402/H402,0),2)</f>
        <v>84.19</v>
      </c>
      <c r="J402" t="s">
        <v>21</v>
      </c>
      <c r="K402" t="s">
        <v>22</v>
      </c>
      <c r="L402">
        <v>1308200400</v>
      </c>
      <c r="M402" s="8">
        <f>(((L402/60)/60)/24)+DATE(1970,1,1)</f>
        <v>40710.208333333336</v>
      </c>
      <c r="N402">
        <v>1308373200</v>
      </c>
      <c r="O402" s="8">
        <f>(((N402/60)/60)/24)+DATE(1970,1,1)</f>
        <v>40712.208333333336</v>
      </c>
      <c r="P402" t="b">
        <v>0</v>
      </c>
      <c r="Q402" t="b">
        <v>0</v>
      </c>
      <c r="R402" t="s">
        <v>33</v>
      </c>
      <c r="S402" t="str">
        <f>LEFT(R402,FIND("/",R402)-1)</f>
        <v>theater</v>
      </c>
      <c r="T402" t="str">
        <f>RIGHT(R402,LEN(R402)-LEN(S402)-1)</f>
        <v>plays</v>
      </c>
    </row>
    <row r="403" spans="1:20" x14ac:dyDescent="0.35">
      <c r="A403">
        <v>947</v>
      </c>
      <c r="B403" s="4" t="s">
        <v>1924</v>
      </c>
      <c r="C403" s="3" t="s">
        <v>1925</v>
      </c>
      <c r="D403">
        <v>3600</v>
      </c>
      <c r="E403">
        <v>961</v>
      </c>
      <c r="F403">
        <f>ROUND(100*E403/D403,0)</f>
        <v>27</v>
      </c>
      <c r="G403" t="s">
        <v>14</v>
      </c>
      <c r="H403">
        <v>13</v>
      </c>
      <c r="I403">
        <f>ROUND(IF(H403&gt;0,E403/H403,0),2)</f>
        <v>73.92</v>
      </c>
      <c r="J403" t="s">
        <v>21</v>
      </c>
      <c r="K403" t="s">
        <v>22</v>
      </c>
      <c r="L403">
        <v>1411707600</v>
      </c>
      <c r="M403" s="8">
        <f>(((L403/60)/60)/24)+DATE(1970,1,1)</f>
        <v>41908.208333333336</v>
      </c>
      <c r="N403">
        <v>1412312400</v>
      </c>
      <c r="O403" s="8">
        <f>(((N403/60)/60)/24)+DATE(1970,1,1)</f>
        <v>41915.208333333336</v>
      </c>
      <c r="P403" t="b">
        <v>0</v>
      </c>
      <c r="Q403" t="b">
        <v>0</v>
      </c>
      <c r="R403" t="s">
        <v>33</v>
      </c>
      <c r="S403" t="str">
        <f>LEFT(R403,FIND("/",R403)-1)</f>
        <v>theater</v>
      </c>
      <c r="T403" t="str">
        <f>RIGHT(R403,LEN(R403)-LEN(S403)-1)</f>
        <v>plays</v>
      </c>
    </row>
    <row r="404" spans="1:20" x14ac:dyDescent="0.35">
      <c r="A404">
        <v>950</v>
      </c>
      <c r="B404" s="4" t="s">
        <v>1930</v>
      </c>
      <c r="C404" s="3" t="s">
        <v>1931</v>
      </c>
      <c r="D404">
        <v>100</v>
      </c>
      <c r="E404">
        <v>5</v>
      </c>
      <c r="F404">
        <f>ROUND(100*E404/D404,0)</f>
        <v>5</v>
      </c>
      <c r="G404" t="s">
        <v>14</v>
      </c>
      <c r="H404">
        <v>1</v>
      </c>
      <c r="I404">
        <f>ROUND(IF(H404&gt;0,E404/H404,0),2)</f>
        <v>5</v>
      </c>
      <c r="J404" t="s">
        <v>21</v>
      </c>
      <c r="K404" t="s">
        <v>22</v>
      </c>
      <c r="L404">
        <v>1555390800</v>
      </c>
      <c r="M404" s="8">
        <f>(((L404/60)/60)/24)+DATE(1970,1,1)</f>
        <v>43571.208333333328</v>
      </c>
      <c r="N404">
        <v>1555822800</v>
      </c>
      <c r="O404" s="8">
        <f>(((N404/60)/60)/24)+DATE(1970,1,1)</f>
        <v>43576.208333333328</v>
      </c>
      <c r="P404" t="b">
        <v>0</v>
      </c>
      <c r="Q404" t="b">
        <v>1</v>
      </c>
      <c r="R404" t="s">
        <v>33</v>
      </c>
      <c r="S404" t="str">
        <f>LEFT(R404,FIND("/",R404)-1)</f>
        <v>theater</v>
      </c>
      <c r="T404" t="str">
        <f>RIGHT(R404,LEN(R404)-LEN(S404)-1)</f>
        <v>plays</v>
      </c>
    </row>
    <row r="405" spans="1:20" ht="31" x14ac:dyDescent="0.35">
      <c r="A405">
        <v>953</v>
      </c>
      <c r="B405" s="4" t="s">
        <v>1936</v>
      </c>
      <c r="C405" s="3" t="s">
        <v>1937</v>
      </c>
      <c r="D405">
        <v>3300</v>
      </c>
      <c r="E405">
        <v>1980</v>
      </c>
      <c r="F405">
        <f>ROUND(100*E405/D405,0)</f>
        <v>60</v>
      </c>
      <c r="G405" t="s">
        <v>14</v>
      </c>
      <c r="H405">
        <v>21</v>
      </c>
      <c r="I405">
        <f>ROUND(IF(H405&gt;0,E405/H405,0),2)</f>
        <v>94.29</v>
      </c>
      <c r="J405" t="s">
        <v>21</v>
      </c>
      <c r="K405" t="s">
        <v>22</v>
      </c>
      <c r="L405">
        <v>1450591200</v>
      </c>
      <c r="M405" s="8">
        <f>(((L405/60)/60)/24)+DATE(1970,1,1)</f>
        <v>42358.25</v>
      </c>
      <c r="N405">
        <v>1453701600</v>
      </c>
      <c r="O405" s="8">
        <f>(((N405/60)/60)/24)+DATE(1970,1,1)</f>
        <v>42394.25</v>
      </c>
      <c r="P405" t="b">
        <v>0</v>
      </c>
      <c r="Q405" t="b">
        <v>1</v>
      </c>
      <c r="R405" t="s">
        <v>474</v>
      </c>
      <c r="S405" t="str">
        <f>LEFT(R405,FIND("/",R405)-1)</f>
        <v>film &amp; video</v>
      </c>
      <c r="T405" t="str">
        <f>RIGHT(R405,LEN(R405)-LEN(S405)-1)</f>
        <v>science fiction</v>
      </c>
    </row>
    <row r="406" spans="1:20" x14ac:dyDescent="0.35">
      <c r="A406">
        <v>956</v>
      </c>
      <c r="B406" s="4" t="s">
        <v>1942</v>
      </c>
      <c r="C406" s="3" t="s">
        <v>1943</v>
      </c>
      <c r="D406">
        <v>187600</v>
      </c>
      <c r="E406">
        <v>35698</v>
      </c>
      <c r="F406">
        <f>ROUND(100*E406/D406,0)</f>
        <v>19</v>
      </c>
      <c r="G406" t="s">
        <v>14</v>
      </c>
      <c r="H406">
        <v>830</v>
      </c>
      <c r="I406">
        <f>ROUND(IF(H406&gt;0,E406/H406,0),2)</f>
        <v>43.01</v>
      </c>
      <c r="J406" t="s">
        <v>21</v>
      </c>
      <c r="K406" t="s">
        <v>22</v>
      </c>
      <c r="L406">
        <v>1450764000</v>
      </c>
      <c r="M406" s="8">
        <f>(((L406/60)/60)/24)+DATE(1970,1,1)</f>
        <v>42360.25</v>
      </c>
      <c r="N406">
        <v>1451109600</v>
      </c>
      <c r="O406" s="8">
        <f>(((N406/60)/60)/24)+DATE(1970,1,1)</f>
        <v>42364.25</v>
      </c>
      <c r="P406" t="b">
        <v>0</v>
      </c>
      <c r="Q406" t="b">
        <v>0</v>
      </c>
      <c r="R406" t="s">
        <v>474</v>
      </c>
      <c r="S406" t="str">
        <f>LEFT(R406,FIND("/",R406)-1)</f>
        <v>film &amp; video</v>
      </c>
      <c r="T406" t="str">
        <f>RIGHT(R406,LEN(R406)-LEN(S406)-1)</f>
        <v>science fiction</v>
      </c>
    </row>
    <row r="407" spans="1:20" x14ac:dyDescent="0.35">
      <c r="A407">
        <v>959</v>
      </c>
      <c r="B407" s="4" t="s">
        <v>1948</v>
      </c>
      <c r="C407" s="3" t="s">
        <v>1949</v>
      </c>
      <c r="D407">
        <v>145000</v>
      </c>
      <c r="E407">
        <v>6631</v>
      </c>
      <c r="F407">
        <f>ROUND(100*E407/D407,0)</f>
        <v>5</v>
      </c>
      <c r="G407" t="s">
        <v>14</v>
      </c>
      <c r="H407">
        <v>130</v>
      </c>
      <c r="I407">
        <f>ROUND(IF(H407&gt;0,E407/H407,0),2)</f>
        <v>51.01</v>
      </c>
      <c r="J407" t="s">
        <v>21</v>
      </c>
      <c r="K407" t="s">
        <v>22</v>
      </c>
      <c r="L407">
        <v>1277701200</v>
      </c>
      <c r="M407" s="8">
        <f>(((L407/60)/60)/24)+DATE(1970,1,1)</f>
        <v>40357.208333333336</v>
      </c>
      <c r="N407">
        <v>1280120400</v>
      </c>
      <c r="O407" s="8">
        <f>(((N407/60)/60)/24)+DATE(1970,1,1)</f>
        <v>40385.208333333336</v>
      </c>
      <c r="P407" t="b">
        <v>0</v>
      </c>
      <c r="Q407" t="b">
        <v>0</v>
      </c>
      <c r="R407" t="s">
        <v>206</v>
      </c>
      <c r="S407" t="str">
        <f>LEFT(R407,FIND("/",R407)-1)</f>
        <v>publishing</v>
      </c>
      <c r="T407" t="str">
        <f>RIGHT(R407,LEN(R407)-LEN(S407)-1)</f>
        <v>translations</v>
      </c>
    </row>
    <row r="408" spans="1:20" x14ac:dyDescent="0.35">
      <c r="A408">
        <v>960</v>
      </c>
      <c r="B408" s="4" t="s">
        <v>1950</v>
      </c>
      <c r="C408" s="3" t="s">
        <v>1951</v>
      </c>
      <c r="D408">
        <v>5500</v>
      </c>
      <c r="E408">
        <v>4678</v>
      </c>
      <c r="F408">
        <f>ROUND(100*E408/D408,0)</f>
        <v>85</v>
      </c>
      <c r="G408" t="s">
        <v>14</v>
      </c>
      <c r="H408">
        <v>55</v>
      </c>
      <c r="I408">
        <f>ROUND(IF(H408&gt;0,E408/H408,0),2)</f>
        <v>85.05</v>
      </c>
      <c r="J408" t="s">
        <v>21</v>
      </c>
      <c r="K408" t="s">
        <v>22</v>
      </c>
      <c r="L408">
        <v>1454911200</v>
      </c>
      <c r="M408" s="8">
        <f>(((L408/60)/60)/24)+DATE(1970,1,1)</f>
        <v>42408.25</v>
      </c>
      <c r="N408">
        <v>1458104400</v>
      </c>
      <c r="O408" s="8">
        <f>(((N408/60)/60)/24)+DATE(1970,1,1)</f>
        <v>42445.208333333328</v>
      </c>
      <c r="P408" t="b">
        <v>0</v>
      </c>
      <c r="Q408" t="b">
        <v>0</v>
      </c>
      <c r="R408" t="s">
        <v>28</v>
      </c>
      <c r="S408" t="str">
        <f>LEFT(R408,FIND("/",R408)-1)</f>
        <v>technology</v>
      </c>
      <c r="T408" t="str">
        <f>RIGHT(R408,LEN(R408)-LEN(S408)-1)</f>
        <v>web</v>
      </c>
    </row>
    <row r="409" spans="1:20" x14ac:dyDescent="0.35">
      <c r="A409">
        <v>963</v>
      </c>
      <c r="B409" s="4" t="s">
        <v>1956</v>
      </c>
      <c r="C409" s="3" t="s">
        <v>1957</v>
      </c>
      <c r="D409">
        <v>5900</v>
      </c>
      <c r="E409">
        <v>4997</v>
      </c>
      <c r="F409">
        <f>ROUND(100*E409/D409,0)</f>
        <v>85</v>
      </c>
      <c r="G409" t="s">
        <v>14</v>
      </c>
      <c r="H409">
        <v>114</v>
      </c>
      <c r="I409">
        <f>ROUND(IF(H409&gt;0,E409/H409,0),2)</f>
        <v>43.83</v>
      </c>
      <c r="J409" t="s">
        <v>107</v>
      </c>
      <c r="K409" t="s">
        <v>108</v>
      </c>
      <c r="L409">
        <v>1299304800</v>
      </c>
      <c r="M409" s="8">
        <f>(((L409/60)/60)/24)+DATE(1970,1,1)</f>
        <v>40607.25</v>
      </c>
      <c r="N409">
        <v>1299823200</v>
      </c>
      <c r="O409" s="8">
        <f>(((N409/60)/60)/24)+DATE(1970,1,1)</f>
        <v>40613.25</v>
      </c>
      <c r="P409" t="b">
        <v>0</v>
      </c>
      <c r="Q409" t="b">
        <v>1</v>
      </c>
      <c r="R409" t="s">
        <v>122</v>
      </c>
      <c r="S409" t="str">
        <f>LEFT(R409,FIND("/",R409)-1)</f>
        <v>photography</v>
      </c>
      <c r="T409" t="str">
        <f>RIGHT(R409,LEN(R409)-LEN(S409)-1)</f>
        <v>photography books</v>
      </c>
    </row>
    <row r="410" spans="1:20" ht="31" x14ac:dyDescent="0.35">
      <c r="A410">
        <v>970</v>
      </c>
      <c r="B410" s="4" t="s">
        <v>1969</v>
      </c>
      <c r="C410" s="3" t="s">
        <v>1970</v>
      </c>
      <c r="D410">
        <v>94900</v>
      </c>
      <c r="E410">
        <v>57659</v>
      </c>
      <c r="F410">
        <f>ROUND(100*E410/D410,0)</f>
        <v>61</v>
      </c>
      <c r="G410" t="s">
        <v>14</v>
      </c>
      <c r="H410">
        <v>594</v>
      </c>
      <c r="I410">
        <f>ROUND(IF(H410&gt;0,E410/H410,0),2)</f>
        <v>97.07</v>
      </c>
      <c r="J410" t="s">
        <v>21</v>
      </c>
      <c r="K410" t="s">
        <v>22</v>
      </c>
      <c r="L410">
        <v>1304917200</v>
      </c>
      <c r="M410" s="8">
        <f>(((L410/60)/60)/24)+DATE(1970,1,1)</f>
        <v>40672.208333333336</v>
      </c>
      <c r="N410">
        <v>1305003600</v>
      </c>
      <c r="O410" s="8">
        <f>(((N410/60)/60)/24)+DATE(1970,1,1)</f>
        <v>40673.208333333336</v>
      </c>
      <c r="P410" t="b">
        <v>0</v>
      </c>
      <c r="Q410" t="b">
        <v>0</v>
      </c>
      <c r="R410" t="s">
        <v>33</v>
      </c>
      <c r="S410" t="str">
        <f>LEFT(R410,FIND("/",R410)-1)</f>
        <v>theater</v>
      </c>
      <c r="T410" t="str">
        <f>RIGHT(R410,LEN(R410)-LEN(S410)-1)</f>
        <v>plays</v>
      </c>
    </row>
    <row r="411" spans="1:20" x14ac:dyDescent="0.35">
      <c r="A411">
        <v>971</v>
      </c>
      <c r="B411" s="4" t="s">
        <v>1971</v>
      </c>
      <c r="C411" s="3" t="s">
        <v>1972</v>
      </c>
      <c r="D411">
        <v>5100</v>
      </c>
      <c r="E411">
        <v>1414</v>
      </c>
      <c r="F411">
        <f>ROUND(100*E411/D411,0)</f>
        <v>28</v>
      </c>
      <c r="G411" t="s">
        <v>14</v>
      </c>
      <c r="H411">
        <v>24</v>
      </c>
      <c r="I411">
        <f>ROUND(IF(H411&gt;0,E411/H411,0),2)</f>
        <v>58.92</v>
      </c>
      <c r="J411" t="s">
        <v>21</v>
      </c>
      <c r="K411" t="s">
        <v>22</v>
      </c>
      <c r="L411">
        <v>1381208400</v>
      </c>
      <c r="M411" s="8">
        <f>(((L411/60)/60)/24)+DATE(1970,1,1)</f>
        <v>41555.208333333336</v>
      </c>
      <c r="N411">
        <v>1381726800</v>
      </c>
      <c r="O411" s="8">
        <f>(((N411/60)/60)/24)+DATE(1970,1,1)</f>
        <v>41561.208333333336</v>
      </c>
      <c r="P411" t="b">
        <v>0</v>
      </c>
      <c r="Q411" t="b">
        <v>0</v>
      </c>
      <c r="R411" t="s">
        <v>269</v>
      </c>
      <c r="S411" t="str">
        <f>LEFT(R411,FIND("/",R411)-1)</f>
        <v>film &amp; video</v>
      </c>
      <c r="T411" t="str">
        <f>RIGHT(R411,LEN(R411)-LEN(S411)-1)</f>
        <v>television</v>
      </c>
    </row>
    <row r="412" spans="1:20" x14ac:dyDescent="0.35">
      <c r="A412">
        <v>973</v>
      </c>
      <c r="B412" s="4" t="s">
        <v>1975</v>
      </c>
      <c r="C412" s="3" t="s">
        <v>1976</v>
      </c>
      <c r="D412">
        <v>121100</v>
      </c>
      <c r="E412">
        <v>26176</v>
      </c>
      <c r="F412">
        <f>ROUND(100*E412/D412,0)</f>
        <v>22</v>
      </c>
      <c r="G412" t="s">
        <v>14</v>
      </c>
      <c r="H412">
        <v>252</v>
      </c>
      <c r="I412">
        <f>ROUND(IF(H412&gt;0,E412/H412,0),2)</f>
        <v>103.87</v>
      </c>
      <c r="J412" t="s">
        <v>21</v>
      </c>
      <c r="K412" t="s">
        <v>22</v>
      </c>
      <c r="L412">
        <v>1291960800</v>
      </c>
      <c r="M412" s="8">
        <f>(((L412/60)/60)/24)+DATE(1970,1,1)</f>
        <v>40522.25</v>
      </c>
      <c r="N412">
        <v>1292133600</v>
      </c>
      <c r="O412" s="8">
        <f>(((N412/60)/60)/24)+DATE(1970,1,1)</f>
        <v>40524.25</v>
      </c>
      <c r="P412" t="b">
        <v>0</v>
      </c>
      <c r="Q412" t="b">
        <v>1</v>
      </c>
      <c r="R412" t="s">
        <v>33</v>
      </c>
      <c r="S412" t="str">
        <f>LEFT(R412,FIND("/",R412)-1)</f>
        <v>theater</v>
      </c>
      <c r="T412" t="str">
        <f>RIGHT(R412,LEN(R412)-LEN(S412)-1)</f>
        <v>plays</v>
      </c>
    </row>
    <row r="413" spans="1:20" x14ac:dyDescent="0.35">
      <c r="A413">
        <v>977</v>
      </c>
      <c r="B413" s="4" t="s">
        <v>1258</v>
      </c>
      <c r="C413" s="3" t="s">
        <v>1983</v>
      </c>
      <c r="D413">
        <v>7000</v>
      </c>
      <c r="E413">
        <v>5177</v>
      </c>
      <c r="F413">
        <f>ROUND(100*E413/D413,0)</f>
        <v>74</v>
      </c>
      <c r="G413" t="s">
        <v>14</v>
      </c>
      <c r="H413">
        <v>67</v>
      </c>
      <c r="I413">
        <f>ROUND(IF(H413&gt;0,E413/H413,0),2)</f>
        <v>77.27</v>
      </c>
      <c r="J413" t="s">
        <v>21</v>
      </c>
      <c r="K413" t="s">
        <v>22</v>
      </c>
      <c r="L413">
        <v>1517983200</v>
      </c>
      <c r="M413" s="8">
        <f>(((L413/60)/60)/24)+DATE(1970,1,1)</f>
        <v>43138.25</v>
      </c>
      <c r="N413">
        <v>1520748000</v>
      </c>
      <c r="O413" s="8">
        <f>(((N413/60)/60)/24)+DATE(1970,1,1)</f>
        <v>43170.25</v>
      </c>
      <c r="P413" t="b">
        <v>0</v>
      </c>
      <c r="Q413" t="b">
        <v>0</v>
      </c>
      <c r="R413" t="s">
        <v>17</v>
      </c>
      <c r="S413" t="str">
        <f>LEFT(R413,FIND("/",R413)-1)</f>
        <v>food</v>
      </c>
      <c r="T413" t="str">
        <f>RIGHT(R413,LEN(R413)-LEN(S413)-1)</f>
        <v>food trucks</v>
      </c>
    </row>
    <row r="414" spans="1:20" x14ac:dyDescent="0.35">
      <c r="A414">
        <v>980</v>
      </c>
      <c r="B414" s="4" t="s">
        <v>1988</v>
      </c>
      <c r="C414" s="3" t="s">
        <v>1989</v>
      </c>
      <c r="D414">
        <v>195200</v>
      </c>
      <c r="E414">
        <v>78630</v>
      </c>
      <c r="F414">
        <f>ROUND(100*E414/D414,0)</f>
        <v>40</v>
      </c>
      <c r="G414" t="s">
        <v>14</v>
      </c>
      <c r="H414">
        <v>742</v>
      </c>
      <c r="I414">
        <f>ROUND(IF(H414&gt;0,E414/H414,0),2)</f>
        <v>105.97</v>
      </c>
      <c r="J414" t="s">
        <v>21</v>
      </c>
      <c r="K414" t="s">
        <v>22</v>
      </c>
      <c r="L414">
        <v>1446181200</v>
      </c>
      <c r="M414" s="8">
        <f>(((L414/60)/60)/24)+DATE(1970,1,1)</f>
        <v>42307.208333333328</v>
      </c>
      <c r="N414">
        <v>1446616800</v>
      </c>
      <c r="O414" s="8">
        <f>(((N414/60)/60)/24)+DATE(1970,1,1)</f>
        <v>42312.25</v>
      </c>
      <c r="P414" t="b">
        <v>1</v>
      </c>
      <c r="Q414" t="b">
        <v>0</v>
      </c>
      <c r="R414" t="s">
        <v>68</v>
      </c>
      <c r="S414" t="str">
        <f>LEFT(R414,FIND("/",R414)-1)</f>
        <v>publishing</v>
      </c>
      <c r="T414" t="str">
        <f>RIGHT(R414,LEN(R414)-LEN(S414)-1)</f>
        <v>nonfiction</v>
      </c>
    </row>
    <row r="415" spans="1:20" x14ac:dyDescent="0.35">
      <c r="A415">
        <v>982</v>
      </c>
      <c r="B415" s="4" t="s">
        <v>1992</v>
      </c>
      <c r="C415" s="3" t="s">
        <v>1993</v>
      </c>
      <c r="D415">
        <v>7200</v>
      </c>
      <c r="E415">
        <v>6115</v>
      </c>
      <c r="F415">
        <f>ROUND(100*E415/D415,0)</f>
        <v>85</v>
      </c>
      <c r="G415" t="s">
        <v>14</v>
      </c>
      <c r="H415">
        <v>75</v>
      </c>
      <c r="I415">
        <f>ROUND(IF(H415&gt;0,E415/H415,0),2)</f>
        <v>81.53</v>
      </c>
      <c r="J415" t="s">
        <v>21</v>
      </c>
      <c r="K415" t="s">
        <v>22</v>
      </c>
      <c r="L415">
        <v>1311051600</v>
      </c>
      <c r="M415" s="8">
        <f>(((L415/60)/60)/24)+DATE(1970,1,1)</f>
        <v>40743.208333333336</v>
      </c>
      <c r="N415">
        <v>1311224400</v>
      </c>
      <c r="O415" s="8">
        <f>(((N415/60)/60)/24)+DATE(1970,1,1)</f>
        <v>40745.208333333336</v>
      </c>
      <c r="P415" t="b">
        <v>0</v>
      </c>
      <c r="Q415" t="b">
        <v>1</v>
      </c>
      <c r="R415" t="s">
        <v>42</v>
      </c>
      <c r="S415" t="str">
        <f>LEFT(R415,FIND("/",R415)-1)</f>
        <v>film &amp; video</v>
      </c>
      <c r="T415" t="str">
        <f>RIGHT(R415,LEN(R415)-LEN(S415)-1)</f>
        <v>documentary</v>
      </c>
    </row>
    <row r="416" spans="1:20" x14ac:dyDescent="0.35">
      <c r="A416">
        <v>985</v>
      </c>
      <c r="B416" s="4" t="s">
        <v>1998</v>
      </c>
      <c r="C416" s="3" t="s">
        <v>1999</v>
      </c>
      <c r="D416">
        <v>170600</v>
      </c>
      <c r="E416">
        <v>114523</v>
      </c>
      <c r="F416">
        <f>ROUND(100*E416/D416,0)</f>
        <v>67</v>
      </c>
      <c r="G416" t="s">
        <v>14</v>
      </c>
      <c r="H416">
        <v>4405</v>
      </c>
      <c r="I416">
        <f>ROUND(IF(H416&gt;0,E416/H416,0),2)</f>
        <v>26</v>
      </c>
      <c r="J416" t="s">
        <v>21</v>
      </c>
      <c r="K416" t="s">
        <v>22</v>
      </c>
      <c r="L416">
        <v>1386309600</v>
      </c>
      <c r="M416" s="8">
        <f>(((L416/60)/60)/24)+DATE(1970,1,1)</f>
        <v>41614.25</v>
      </c>
      <c r="N416">
        <v>1388556000</v>
      </c>
      <c r="O416" s="8">
        <f>(((N416/60)/60)/24)+DATE(1970,1,1)</f>
        <v>41640.25</v>
      </c>
      <c r="P416" t="b">
        <v>0</v>
      </c>
      <c r="Q416" t="b">
        <v>1</v>
      </c>
      <c r="R416" t="s">
        <v>23</v>
      </c>
      <c r="S416" t="str">
        <f>LEFT(R416,FIND("/",R416)-1)</f>
        <v>music</v>
      </c>
      <c r="T416" t="str">
        <f>RIGHT(R416,LEN(R416)-LEN(S416)-1)</f>
        <v>rock</v>
      </c>
    </row>
    <row r="417" spans="1:20" ht="31" x14ac:dyDescent="0.35">
      <c r="A417">
        <v>986</v>
      </c>
      <c r="B417" s="4" t="s">
        <v>2000</v>
      </c>
      <c r="C417" s="3" t="s">
        <v>2001</v>
      </c>
      <c r="D417">
        <v>7800</v>
      </c>
      <c r="E417">
        <v>3144</v>
      </c>
      <c r="F417">
        <f>ROUND(100*E417/D417,0)</f>
        <v>40</v>
      </c>
      <c r="G417" t="s">
        <v>14</v>
      </c>
      <c r="H417">
        <v>92</v>
      </c>
      <c r="I417">
        <f>ROUND(IF(H417&gt;0,E417/H417,0),2)</f>
        <v>34.17</v>
      </c>
      <c r="J417" t="s">
        <v>21</v>
      </c>
      <c r="K417" t="s">
        <v>22</v>
      </c>
      <c r="L417">
        <v>1301979600</v>
      </c>
      <c r="M417" s="8">
        <f>(((L417/60)/60)/24)+DATE(1970,1,1)</f>
        <v>40638.208333333336</v>
      </c>
      <c r="N417">
        <v>1303189200</v>
      </c>
      <c r="O417" s="8">
        <f>(((N417/60)/60)/24)+DATE(1970,1,1)</f>
        <v>40652.208333333336</v>
      </c>
      <c r="P417" t="b">
        <v>0</v>
      </c>
      <c r="Q417" t="b">
        <v>0</v>
      </c>
      <c r="R417" t="s">
        <v>23</v>
      </c>
      <c r="S417" t="str">
        <f>LEFT(R417,FIND("/",R417)-1)</f>
        <v>music</v>
      </c>
      <c r="T417" t="str">
        <f>RIGHT(R417,LEN(R417)-LEN(S417)-1)</f>
        <v>rock</v>
      </c>
    </row>
    <row r="418" spans="1:20" x14ac:dyDescent="0.35">
      <c r="A418">
        <v>988</v>
      </c>
      <c r="B418" s="4" t="s">
        <v>2004</v>
      </c>
      <c r="C418" s="3" t="s">
        <v>2005</v>
      </c>
      <c r="D418">
        <v>9400</v>
      </c>
      <c r="E418">
        <v>4899</v>
      </c>
      <c r="F418">
        <f>ROUND(100*E418/D418,0)</f>
        <v>52</v>
      </c>
      <c r="G418" t="s">
        <v>14</v>
      </c>
      <c r="H418">
        <v>64</v>
      </c>
      <c r="I418">
        <f>ROUND(IF(H418&gt;0,E418/H418,0),2)</f>
        <v>76.55</v>
      </c>
      <c r="J418" t="s">
        <v>21</v>
      </c>
      <c r="K418" t="s">
        <v>22</v>
      </c>
      <c r="L418">
        <v>1478930400</v>
      </c>
      <c r="M418" s="8">
        <f>(((L418/60)/60)/24)+DATE(1970,1,1)</f>
        <v>42686.25</v>
      </c>
      <c r="N418">
        <v>1480744800</v>
      </c>
      <c r="O418" s="8">
        <f>(((N418/60)/60)/24)+DATE(1970,1,1)</f>
        <v>42707.25</v>
      </c>
      <c r="P418" t="b">
        <v>0</v>
      </c>
      <c r="Q418" t="b">
        <v>0</v>
      </c>
      <c r="R418" t="s">
        <v>133</v>
      </c>
      <c r="S418" t="str">
        <f>LEFT(R418,FIND("/",R418)-1)</f>
        <v>publishing</v>
      </c>
      <c r="T418" t="str">
        <f>RIGHT(R418,LEN(R418)-LEN(S418)-1)</f>
        <v>radio &amp; podcasts</v>
      </c>
    </row>
    <row r="419" spans="1:20" x14ac:dyDescent="0.35">
      <c r="A419">
        <v>990</v>
      </c>
      <c r="B419" s="4" t="s">
        <v>2008</v>
      </c>
      <c r="C419" s="3" t="s">
        <v>2009</v>
      </c>
      <c r="D419">
        <v>7800</v>
      </c>
      <c r="E419">
        <v>6839</v>
      </c>
      <c r="F419">
        <f>ROUND(100*E419/D419,0)</f>
        <v>88</v>
      </c>
      <c r="G419" t="s">
        <v>14</v>
      </c>
      <c r="H419">
        <v>64</v>
      </c>
      <c r="I419">
        <f>ROUND(IF(H419&gt;0,E419/H419,0),2)</f>
        <v>106.86</v>
      </c>
      <c r="J419" t="s">
        <v>21</v>
      </c>
      <c r="K419" t="s">
        <v>22</v>
      </c>
      <c r="L419">
        <v>1456984800</v>
      </c>
      <c r="M419" s="8">
        <f>(((L419/60)/60)/24)+DATE(1970,1,1)</f>
        <v>42432.25</v>
      </c>
      <c r="N419">
        <v>1458882000</v>
      </c>
      <c r="O419" s="8">
        <f>(((N419/60)/60)/24)+DATE(1970,1,1)</f>
        <v>42454.208333333328</v>
      </c>
      <c r="P419" t="b">
        <v>0</v>
      </c>
      <c r="Q419" t="b">
        <v>1</v>
      </c>
      <c r="R419" t="s">
        <v>53</v>
      </c>
      <c r="S419" t="str">
        <f>LEFT(R419,FIND("/",R419)-1)</f>
        <v>film &amp; video</v>
      </c>
      <c r="T419" t="str">
        <f>RIGHT(R419,LEN(R419)-LEN(S419)-1)</f>
        <v>drama</v>
      </c>
    </row>
    <row r="420" spans="1:20" x14ac:dyDescent="0.35">
      <c r="A420">
        <v>994</v>
      </c>
      <c r="B420" s="4" t="s">
        <v>2015</v>
      </c>
      <c r="C420" s="3" t="s">
        <v>2016</v>
      </c>
      <c r="D420">
        <v>141100</v>
      </c>
      <c r="E420">
        <v>74073</v>
      </c>
      <c r="F420">
        <f>ROUND(100*E420/D420,0)</f>
        <v>52</v>
      </c>
      <c r="G420" t="s">
        <v>14</v>
      </c>
      <c r="H420">
        <v>842</v>
      </c>
      <c r="I420">
        <f>ROUND(IF(H420&gt;0,E420/H420,0),2)</f>
        <v>87.97</v>
      </c>
      <c r="J420" t="s">
        <v>21</v>
      </c>
      <c r="K420" t="s">
        <v>22</v>
      </c>
      <c r="L420">
        <v>1413522000</v>
      </c>
      <c r="M420" s="8">
        <f>(((L420/60)/60)/24)+DATE(1970,1,1)</f>
        <v>41929.208333333336</v>
      </c>
      <c r="N420">
        <v>1414040400</v>
      </c>
      <c r="O420" s="8">
        <f>(((N420/60)/60)/24)+DATE(1970,1,1)</f>
        <v>41935.208333333336</v>
      </c>
      <c r="P420" t="b">
        <v>0</v>
      </c>
      <c r="Q420" t="b">
        <v>1</v>
      </c>
      <c r="R420" t="s">
        <v>206</v>
      </c>
      <c r="S420" t="str">
        <f>LEFT(R420,FIND("/",R420)-1)</f>
        <v>publishing</v>
      </c>
      <c r="T420" t="str">
        <f>RIGHT(R420,LEN(R420)-LEN(S420)-1)</f>
        <v>translations</v>
      </c>
    </row>
    <row r="421" spans="1:20" ht="31" x14ac:dyDescent="0.35">
      <c r="A421">
        <v>996</v>
      </c>
      <c r="B421" s="4" t="s">
        <v>2019</v>
      </c>
      <c r="C421" s="3" t="s">
        <v>2020</v>
      </c>
      <c r="D421">
        <v>6600</v>
      </c>
      <c r="E421">
        <v>4814</v>
      </c>
      <c r="F421">
        <f>ROUND(100*E421/D421,0)</f>
        <v>73</v>
      </c>
      <c r="G421" t="s">
        <v>14</v>
      </c>
      <c r="H421">
        <v>112</v>
      </c>
      <c r="I421">
        <f>ROUND(IF(H421&gt;0,E421/H421,0),2)</f>
        <v>42.98</v>
      </c>
      <c r="J421" t="s">
        <v>21</v>
      </c>
      <c r="K421" t="s">
        <v>22</v>
      </c>
      <c r="L421">
        <v>1357106400</v>
      </c>
      <c r="M421" s="8">
        <f>(((L421/60)/60)/24)+DATE(1970,1,1)</f>
        <v>41276.25</v>
      </c>
      <c r="N421">
        <v>1359698400</v>
      </c>
      <c r="O421" s="8">
        <f>(((N421/60)/60)/24)+DATE(1970,1,1)</f>
        <v>41306.25</v>
      </c>
      <c r="P421" t="b">
        <v>0</v>
      </c>
      <c r="Q421" t="b">
        <v>0</v>
      </c>
      <c r="R421" t="s">
        <v>33</v>
      </c>
      <c r="S421" t="str">
        <f>LEFT(R421,FIND("/",R421)-1)</f>
        <v>theater</v>
      </c>
      <c r="T421" t="str">
        <f>RIGHT(R421,LEN(R421)-LEN(S421)-1)</f>
        <v>plays</v>
      </c>
    </row>
    <row r="422" spans="1:20" x14ac:dyDescent="0.35">
      <c r="A422">
        <v>998</v>
      </c>
      <c r="B422" s="4" t="s">
        <v>2023</v>
      </c>
      <c r="C422" s="3" t="s">
        <v>2024</v>
      </c>
      <c r="D422">
        <v>66600</v>
      </c>
      <c r="E422">
        <v>37823</v>
      </c>
      <c r="F422">
        <f>ROUND(100*E422/D422,0)</f>
        <v>57</v>
      </c>
      <c r="G422" t="s">
        <v>14</v>
      </c>
      <c r="H422">
        <v>374</v>
      </c>
      <c r="I422">
        <f>ROUND(IF(H422&gt;0,E422/H422,0),2)</f>
        <v>101.13</v>
      </c>
      <c r="J422" t="s">
        <v>21</v>
      </c>
      <c r="K422" t="s">
        <v>22</v>
      </c>
      <c r="L422">
        <v>1265868000</v>
      </c>
      <c r="M422" s="8">
        <f>(((L422/60)/60)/24)+DATE(1970,1,1)</f>
        <v>40220.25</v>
      </c>
      <c r="N422">
        <v>1267077600</v>
      </c>
      <c r="O422" s="8">
        <f>(((N422/60)/60)/24)+DATE(1970,1,1)</f>
        <v>40234.25</v>
      </c>
      <c r="P422" t="b">
        <v>0</v>
      </c>
      <c r="Q422" t="b">
        <v>1</v>
      </c>
      <c r="R422" t="s">
        <v>60</v>
      </c>
      <c r="S422" t="str">
        <f>LEFT(R422,FIND("/",R422)-1)</f>
        <v>music</v>
      </c>
      <c r="T422" t="str">
        <f>RIGHT(R422,LEN(R422)-LEN(S422)-1)</f>
        <v>indie rock</v>
      </c>
    </row>
    <row r="423" spans="1:20" x14ac:dyDescent="0.35">
      <c r="A423">
        <v>8</v>
      </c>
      <c r="B423" s="4" t="s">
        <v>45</v>
      </c>
      <c r="C423" s="3" t="s">
        <v>46</v>
      </c>
      <c r="D423">
        <v>110100</v>
      </c>
      <c r="E423">
        <v>21946</v>
      </c>
      <c r="F423">
        <f>ROUND(100*E423/D423,0)</f>
        <v>20</v>
      </c>
      <c r="G423" t="s">
        <v>47</v>
      </c>
      <c r="H423">
        <v>708</v>
      </c>
      <c r="I423">
        <f>ROUND(IF(H423&gt;0,E423/H423,0),2)</f>
        <v>31</v>
      </c>
      <c r="J423" t="s">
        <v>36</v>
      </c>
      <c r="K423" t="s">
        <v>37</v>
      </c>
      <c r="L423">
        <v>1281330000</v>
      </c>
      <c r="M423" s="8">
        <f>(((L423/60)/60)/24)+DATE(1970,1,1)</f>
        <v>40399.208333333336</v>
      </c>
      <c r="N423">
        <v>1281502800</v>
      </c>
      <c r="O423" s="8">
        <f>(((N423/60)/60)/24)+DATE(1970,1,1)</f>
        <v>40401.208333333336</v>
      </c>
      <c r="P423" t="b">
        <v>0</v>
      </c>
      <c r="Q423" t="b">
        <v>0</v>
      </c>
      <c r="R423" t="s">
        <v>33</v>
      </c>
      <c r="S423" t="str">
        <f>LEFT(R423,FIND("/",R423)-1)</f>
        <v>theater</v>
      </c>
      <c r="T423" t="str">
        <f>RIGHT(R423,LEN(R423)-LEN(S423)-1)</f>
        <v>plays</v>
      </c>
    </row>
    <row r="424" spans="1:20" x14ac:dyDescent="0.35">
      <c r="A424">
        <v>209</v>
      </c>
      <c r="B424" s="4" t="s">
        <v>470</v>
      </c>
      <c r="C424" s="3" t="s">
        <v>471</v>
      </c>
      <c r="D424">
        <v>194500</v>
      </c>
      <c r="E424">
        <v>41212</v>
      </c>
      <c r="F424">
        <f>ROUND(100*E424/D424,0)</f>
        <v>21</v>
      </c>
      <c r="G424" t="s">
        <v>47</v>
      </c>
      <c r="H424">
        <v>808</v>
      </c>
      <c r="I424">
        <f>ROUND(IF(H424&gt;0,E424/H424,0),2)</f>
        <v>51</v>
      </c>
      <c r="J424" t="s">
        <v>26</v>
      </c>
      <c r="K424" t="s">
        <v>27</v>
      </c>
      <c r="L424">
        <v>1462510800</v>
      </c>
      <c r="M424" s="8">
        <f>(((L424/60)/60)/24)+DATE(1970,1,1)</f>
        <v>42496.208333333328</v>
      </c>
      <c r="N424">
        <v>1463115600</v>
      </c>
      <c r="O424" s="8">
        <f>(((N424/60)/60)/24)+DATE(1970,1,1)</f>
        <v>42503.208333333328</v>
      </c>
      <c r="P424" t="b">
        <v>0</v>
      </c>
      <c r="Q424" t="b">
        <v>0</v>
      </c>
      <c r="R424" t="s">
        <v>42</v>
      </c>
      <c r="S424" t="str">
        <f>LEFT(R424,FIND("/",R424)-1)</f>
        <v>film &amp; video</v>
      </c>
      <c r="T424" t="str">
        <f>RIGHT(R424,LEN(R424)-LEN(S424)-1)</f>
        <v>documentary</v>
      </c>
    </row>
    <row r="425" spans="1:20" ht="31" x14ac:dyDescent="0.35">
      <c r="A425">
        <v>271</v>
      </c>
      <c r="B425" s="4" t="s">
        <v>594</v>
      </c>
      <c r="C425" s="3" t="s">
        <v>595</v>
      </c>
      <c r="D425">
        <v>153700</v>
      </c>
      <c r="E425">
        <v>1953</v>
      </c>
      <c r="F425">
        <f>ROUND(100*E425/D425,0)</f>
        <v>1</v>
      </c>
      <c r="G425" t="s">
        <v>47</v>
      </c>
      <c r="H425">
        <v>61</v>
      </c>
      <c r="I425">
        <f>ROUND(IF(H425&gt;0,E425/H425,0),2)</f>
        <v>32.020000000000003</v>
      </c>
      <c r="J425" t="s">
        <v>21</v>
      </c>
      <c r="K425" t="s">
        <v>22</v>
      </c>
      <c r="L425">
        <v>1449468000</v>
      </c>
      <c r="M425" s="8">
        <f>(((L425/60)/60)/24)+DATE(1970,1,1)</f>
        <v>42345.25</v>
      </c>
      <c r="N425">
        <v>1452146400</v>
      </c>
      <c r="O425" s="8">
        <f>(((N425/60)/60)/24)+DATE(1970,1,1)</f>
        <v>42376.25</v>
      </c>
      <c r="P425" t="b">
        <v>0</v>
      </c>
      <c r="Q425" t="b">
        <v>0</v>
      </c>
      <c r="R425" t="s">
        <v>122</v>
      </c>
      <c r="S425" t="str">
        <f>LEFT(R425,FIND("/",R425)-1)</f>
        <v>photography</v>
      </c>
      <c r="T425" t="str">
        <f>RIGHT(R425,LEN(R425)-LEN(S425)-1)</f>
        <v>photography books</v>
      </c>
    </row>
    <row r="426" spans="1:20" x14ac:dyDescent="0.35">
      <c r="A426">
        <v>329</v>
      </c>
      <c r="B426" s="4" t="s">
        <v>710</v>
      </c>
      <c r="C426" s="3" t="s">
        <v>711</v>
      </c>
      <c r="D426">
        <v>93800</v>
      </c>
      <c r="E426">
        <v>21477</v>
      </c>
      <c r="F426">
        <f>ROUND(100*E426/D426,0)</f>
        <v>23</v>
      </c>
      <c r="G426" t="s">
        <v>47</v>
      </c>
      <c r="H426">
        <v>211</v>
      </c>
      <c r="I426">
        <f>ROUND(IF(H426&gt;0,E426/H426,0),2)</f>
        <v>101.79</v>
      </c>
      <c r="J426" t="s">
        <v>21</v>
      </c>
      <c r="K426" t="s">
        <v>22</v>
      </c>
      <c r="L426">
        <v>1481522400</v>
      </c>
      <c r="M426" s="8">
        <f>(((L426/60)/60)/24)+DATE(1970,1,1)</f>
        <v>42716.25</v>
      </c>
      <c r="N426">
        <v>1482472800</v>
      </c>
      <c r="O426" s="8">
        <f>(((N426/60)/60)/24)+DATE(1970,1,1)</f>
        <v>42727.25</v>
      </c>
      <c r="P426" t="b">
        <v>0</v>
      </c>
      <c r="Q426" t="b">
        <v>0</v>
      </c>
      <c r="R426" t="s">
        <v>89</v>
      </c>
      <c r="S426" t="str">
        <f>LEFT(R426,FIND("/",R426)-1)</f>
        <v>games</v>
      </c>
      <c r="T426" t="str">
        <f>RIGHT(R426,LEN(R426)-LEN(S426)-1)</f>
        <v>video games</v>
      </c>
    </row>
    <row r="427" spans="1:20" x14ac:dyDescent="0.35">
      <c r="A427">
        <v>355</v>
      </c>
      <c r="B427" s="4" t="s">
        <v>762</v>
      </c>
      <c r="C427" s="3" t="s">
        <v>763</v>
      </c>
      <c r="D427">
        <v>3800</v>
      </c>
      <c r="E427">
        <v>2241</v>
      </c>
      <c r="F427">
        <f>ROUND(100*E427/D427,0)</f>
        <v>59</v>
      </c>
      <c r="G427" t="s">
        <v>47</v>
      </c>
      <c r="H427">
        <v>86</v>
      </c>
      <c r="I427">
        <f>ROUND(IF(H427&gt;0,E427/H427,0),2)</f>
        <v>26.06</v>
      </c>
      <c r="J427" t="s">
        <v>21</v>
      </c>
      <c r="K427" t="s">
        <v>22</v>
      </c>
      <c r="L427">
        <v>1485064800</v>
      </c>
      <c r="M427" s="8">
        <f>(((L427/60)/60)/24)+DATE(1970,1,1)</f>
        <v>42757.25</v>
      </c>
      <c r="N427">
        <v>1488520800</v>
      </c>
      <c r="O427" s="8">
        <f>(((N427/60)/60)/24)+DATE(1970,1,1)</f>
        <v>42797.25</v>
      </c>
      <c r="P427" t="b">
        <v>0</v>
      </c>
      <c r="Q427" t="b">
        <v>0</v>
      </c>
      <c r="R427" t="s">
        <v>65</v>
      </c>
      <c r="S427" t="str">
        <f>LEFT(R427,FIND("/",R427)-1)</f>
        <v>technology</v>
      </c>
      <c r="T427" t="str">
        <f>RIGHT(R427,LEN(R427)-LEN(S427)-1)</f>
        <v>wearables</v>
      </c>
    </row>
    <row r="428" spans="1:20" x14ac:dyDescent="0.35">
      <c r="A428">
        <v>410</v>
      </c>
      <c r="B428" s="4" t="s">
        <v>870</v>
      </c>
      <c r="C428" s="3" t="s">
        <v>871</v>
      </c>
      <c r="D428">
        <v>153700</v>
      </c>
      <c r="E428">
        <v>55536</v>
      </c>
      <c r="F428">
        <f>ROUND(100*E428/D428,0)</f>
        <v>36</v>
      </c>
      <c r="G428" t="s">
        <v>47</v>
      </c>
      <c r="H428">
        <v>1111</v>
      </c>
      <c r="I428">
        <f>ROUND(IF(H428&gt;0,E428/H428,0),2)</f>
        <v>49.99</v>
      </c>
      <c r="J428" t="s">
        <v>21</v>
      </c>
      <c r="K428" t="s">
        <v>22</v>
      </c>
      <c r="L428">
        <v>1430197200</v>
      </c>
      <c r="M428" s="8">
        <f>(((L428/60)/60)/24)+DATE(1970,1,1)</f>
        <v>42122.208333333328</v>
      </c>
      <c r="N428">
        <v>1430197200</v>
      </c>
      <c r="O428" s="8">
        <f>(((N428/60)/60)/24)+DATE(1970,1,1)</f>
        <v>42122.208333333328</v>
      </c>
      <c r="P428" t="b">
        <v>0</v>
      </c>
      <c r="Q428" t="b">
        <v>0</v>
      </c>
      <c r="R428" t="s">
        <v>292</v>
      </c>
      <c r="S428" t="str">
        <f>LEFT(R428,FIND("/",R428)-1)</f>
        <v>games</v>
      </c>
      <c r="T428" t="str">
        <f>RIGHT(R428,LEN(R428)-LEN(S428)-1)</f>
        <v>mobile games</v>
      </c>
    </row>
    <row r="429" spans="1:20" x14ac:dyDescent="0.35">
      <c r="A429">
        <v>413</v>
      </c>
      <c r="B429" s="4" t="s">
        <v>876</v>
      </c>
      <c r="C429" s="3" t="s">
        <v>877</v>
      </c>
      <c r="D429">
        <v>189500</v>
      </c>
      <c r="E429">
        <v>117628</v>
      </c>
      <c r="F429">
        <f>ROUND(100*E429/D429,0)</f>
        <v>62</v>
      </c>
      <c r="G429" t="s">
        <v>47</v>
      </c>
      <c r="H429">
        <v>1089</v>
      </c>
      <c r="I429">
        <f>ROUND(IF(H429&gt;0,E429/H429,0),2)</f>
        <v>108.01</v>
      </c>
      <c r="J429" t="s">
        <v>21</v>
      </c>
      <c r="K429" t="s">
        <v>22</v>
      </c>
      <c r="L429">
        <v>1543298400</v>
      </c>
      <c r="M429" s="8">
        <f>(((L429/60)/60)/24)+DATE(1970,1,1)</f>
        <v>43431.25</v>
      </c>
      <c r="N429">
        <v>1545631200</v>
      </c>
      <c r="O429" s="8">
        <f>(((N429/60)/60)/24)+DATE(1970,1,1)</f>
        <v>43458.25</v>
      </c>
      <c r="P429" t="b">
        <v>0</v>
      </c>
      <c r="Q429" t="b">
        <v>0</v>
      </c>
      <c r="R429" t="s">
        <v>71</v>
      </c>
      <c r="S429" t="str">
        <f>LEFT(R429,FIND("/",R429)-1)</f>
        <v>film &amp; video</v>
      </c>
      <c r="T429" t="str">
        <f>RIGHT(R429,LEN(R429)-LEN(S429)-1)</f>
        <v>animation</v>
      </c>
    </row>
    <row r="430" spans="1:20" ht="31" x14ac:dyDescent="0.35">
      <c r="A430">
        <v>531</v>
      </c>
      <c r="B430" s="4" t="s">
        <v>1107</v>
      </c>
      <c r="C430" s="3" t="s">
        <v>1108</v>
      </c>
      <c r="D430">
        <v>186700</v>
      </c>
      <c r="E430">
        <v>178338</v>
      </c>
      <c r="F430">
        <f>ROUND(100*E430/D430,0)</f>
        <v>96</v>
      </c>
      <c r="G430" t="s">
        <v>47</v>
      </c>
      <c r="H430">
        <v>3640</v>
      </c>
      <c r="I430">
        <f>ROUND(IF(H430&gt;0,E430/H430,0),2)</f>
        <v>48.99</v>
      </c>
      <c r="J430" t="s">
        <v>98</v>
      </c>
      <c r="K430" t="s">
        <v>99</v>
      </c>
      <c r="L430">
        <v>1384149600</v>
      </c>
      <c r="M430" s="8">
        <f>(((L430/60)/60)/24)+DATE(1970,1,1)</f>
        <v>41589.25</v>
      </c>
      <c r="N430">
        <v>1388988000</v>
      </c>
      <c r="O430" s="8">
        <f>(((N430/60)/60)/24)+DATE(1970,1,1)</f>
        <v>41645.25</v>
      </c>
      <c r="P430" t="b">
        <v>0</v>
      </c>
      <c r="Q430" t="b">
        <v>0</v>
      </c>
      <c r="R430" t="s">
        <v>89</v>
      </c>
      <c r="S430" t="str">
        <f>LEFT(R430,FIND("/",R430)-1)</f>
        <v>games</v>
      </c>
      <c r="T430" t="str">
        <f>RIGHT(R430,LEN(R430)-LEN(S430)-1)</f>
        <v>video games</v>
      </c>
    </row>
    <row r="431" spans="1:20" x14ac:dyDescent="0.35">
      <c r="A431">
        <v>632</v>
      </c>
      <c r="B431" s="4" t="s">
        <v>1306</v>
      </c>
      <c r="C431" s="3" t="s">
        <v>1307</v>
      </c>
      <c r="D431">
        <v>72100</v>
      </c>
      <c r="E431">
        <v>30902</v>
      </c>
      <c r="F431">
        <f>ROUND(100*E431/D431,0)</f>
        <v>43</v>
      </c>
      <c r="G431" t="s">
        <v>47</v>
      </c>
      <c r="H431">
        <v>278</v>
      </c>
      <c r="I431">
        <f>ROUND(IF(H431&gt;0,E431/H431,0),2)</f>
        <v>111.16</v>
      </c>
      <c r="J431" t="s">
        <v>21</v>
      </c>
      <c r="K431" t="s">
        <v>22</v>
      </c>
      <c r="L431">
        <v>1414904400</v>
      </c>
      <c r="M431" s="8">
        <f>(((L431/60)/60)/24)+DATE(1970,1,1)</f>
        <v>41945.208333333336</v>
      </c>
      <c r="N431">
        <v>1416463200</v>
      </c>
      <c r="O431" s="8">
        <f>(((N431/60)/60)/24)+DATE(1970,1,1)</f>
        <v>41963.25</v>
      </c>
      <c r="P431" t="b">
        <v>0</v>
      </c>
      <c r="Q431" t="b">
        <v>0</v>
      </c>
      <c r="R431" t="s">
        <v>33</v>
      </c>
      <c r="S431" t="str">
        <f>LEFT(R431,FIND("/",R431)-1)</f>
        <v>theater</v>
      </c>
      <c r="T431" t="str">
        <f>RIGHT(R431,LEN(R431)-LEN(S431)-1)</f>
        <v>plays</v>
      </c>
    </row>
    <row r="432" spans="1:20" x14ac:dyDescent="0.35">
      <c r="A432">
        <v>639</v>
      </c>
      <c r="B432" s="4" t="s">
        <v>1320</v>
      </c>
      <c r="C432" s="3" t="s">
        <v>1321</v>
      </c>
      <c r="D432">
        <v>8600</v>
      </c>
      <c r="E432">
        <v>4832</v>
      </c>
      <c r="F432">
        <f>ROUND(100*E432/D432,0)</f>
        <v>56</v>
      </c>
      <c r="G432" t="s">
        <v>47</v>
      </c>
      <c r="H432">
        <v>45</v>
      </c>
      <c r="I432">
        <f>ROUND(IF(H432&gt;0,E432/H432,0),2)</f>
        <v>107.38</v>
      </c>
      <c r="J432" t="s">
        <v>21</v>
      </c>
      <c r="K432" t="s">
        <v>22</v>
      </c>
      <c r="L432">
        <v>1532754000</v>
      </c>
      <c r="M432" s="8">
        <f>(((L432/60)/60)/24)+DATE(1970,1,1)</f>
        <v>43309.208333333328</v>
      </c>
      <c r="N432">
        <v>1532754000</v>
      </c>
      <c r="O432" s="8">
        <f>(((N432/60)/60)/24)+DATE(1970,1,1)</f>
        <v>43309.208333333328</v>
      </c>
      <c r="P432" t="b">
        <v>0</v>
      </c>
      <c r="Q432" t="b">
        <v>1</v>
      </c>
      <c r="R432" t="s">
        <v>53</v>
      </c>
      <c r="S432" t="str">
        <f>LEFT(R432,FIND("/",R432)-1)</f>
        <v>film &amp; video</v>
      </c>
      <c r="T432" t="str">
        <f>RIGHT(R432,LEN(R432)-LEN(S432)-1)</f>
        <v>drama</v>
      </c>
    </row>
    <row r="433" spans="1:20" x14ac:dyDescent="0.35">
      <c r="A433">
        <v>788</v>
      </c>
      <c r="B433" s="4" t="s">
        <v>1611</v>
      </c>
      <c r="C433" s="3" t="s">
        <v>1612</v>
      </c>
      <c r="D433">
        <v>3600</v>
      </c>
      <c r="E433">
        <v>3174</v>
      </c>
      <c r="F433">
        <f>ROUND(100*E433/D433,0)</f>
        <v>88</v>
      </c>
      <c r="G433" t="s">
        <v>47</v>
      </c>
      <c r="H433">
        <v>31</v>
      </c>
      <c r="I433">
        <f>ROUND(IF(H433&gt;0,E433/H433,0),2)</f>
        <v>102.39</v>
      </c>
      <c r="J433" t="s">
        <v>21</v>
      </c>
      <c r="K433" t="s">
        <v>22</v>
      </c>
      <c r="L433">
        <v>1350709200</v>
      </c>
      <c r="M433" s="8">
        <f>(((L433/60)/60)/24)+DATE(1970,1,1)</f>
        <v>41202.208333333336</v>
      </c>
      <c r="N433">
        <v>1352527200</v>
      </c>
      <c r="O433" s="8">
        <f>(((N433/60)/60)/24)+DATE(1970,1,1)</f>
        <v>41223.25</v>
      </c>
      <c r="P433" t="b">
        <v>0</v>
      </c>
      <c r="Q433" t="b">
        <v>0</v>
      </c>
      <c r="R433" t="s">
        <v>71</v>
      </c>
      <c r="S433" t="str">
        <f>LEFT(R433,FIND("/",R433)-1)</f>
        <v>film &amp; video</v>
      </c>
      <c r="T433" t="str">
        <f>RIGHT(R433,LEN(R433)-LEN(S433)-1)</f>
        <v>animation</v>
      </c>
    </row>
    <row r="434" spans="1:20" ht="31" x14ac:dyDescent="0.35">
      <c r="A434">
        <v>903</v>
      </c>
      <c r="B434" s="4" t="s">
        <v>1838</v>
      </c>
      <c r="C434" s="3" t="s">
        <v>1839</v>
      </c>
      <c r="D434">
        <v>41000</v>
      </c>
      <c r="E434">
        <v>709</v>
      </c>
      <c r="F434">
        <f>ROUND(100*E434/D434,0)</f>
        <v>2</v>
      </c>
      <c r="G434" t="s">
        <v>47</v>
      </c>
      <c r="H434">
        <v>14</v>
      </c>
      <c r="I434">
        <f>ROUND(IF(H434&gt;0,E434/H434,0),2)</f>
        <v>50.64</v>
      </c>
      <c r="J434" t="s">
        <v>21</v>
      </c>
      <c r="K434" t="s">
        <v>22</v>
      </c>
      <c r="L434">
        <v>1336194000</v>
      </c>
      <c r="M434" s="8">
        <f>(((L434/60)/60)/24)+DATE(1970,1,1)</f>
        <v>41034.208333333336</v>
      </c>
      <c r="N434">
        <v>1337490000</v>
      </c>
      <c r="O434" s="8">
        <f>(((N434/60)/60)/24)+DATE(1970,1,1)</f>
        <v>41049.208333333336</v>
      </c>
      <c r="P434" t="b">
        <v>0</v>
      </c>
      <c r="Q434" t="b">
        <v>1</v>
      </c>
      <c r="R434" t="s">
        <v>68</v>
      </c>
      <c r="S434" t="str">
        <f>LEFT(R434,FIND("/",R434)-1)</f>
        <v>publishing</v>
      </c>
      <c r="T434" t="str">
        <f>RIGHT(R434,LEN(R434)-LEN(S434)-1)</f>
        <v>nonfiction</v>
      </c>
    </row>
    <row r="435" spans="1:20" x14ac:dyDescent="0.35">
      <c r="A435">
        <v>917</v>
      </c>
      <c r="B435" s="4" t="s">
        <v>1866</v>
      </c>
      <c r="C435" s="3" t="s">
        <v>1867</v>
      </c>
      <c r="D435">
        <v>3600</v>
      </c>
      <c r="E435">
        <v>2097</v>
      </c>
      <c r="F435">
        <f>ROUND(100*E435/D435,0)</f>
        <v>58</v>
      </c>
      <c r="G435" t="s">
        <v>47</v>
      </c>
      <c r="H435">
        <v>27</v>
      </c>
      <c r="I435">
        <f>ROUND(IF(H435&gt;0,E435/H435,0),2)</f>
        <v>77.67</v>
      </c>
      <c r="J435" t="s">
        <v>40</v>
      </c>
      <c r="K435" t="s">
        <v>41</v>
      </c>
      <c r="L435">
        <v>1309237200</v>
      </c>
      <c r="M435" s="8">
        <f>(((L435/60)/60)/24)+DATE(1970,1,1)</f>
        <v>40722.208333333336</v>
      </c>
      <c r="N435">
        <v>1311310800</v>
      </c>
      <c r="O435" s="8">
        <f>(((N435/60)/60)/24)+DATE(1970,1,1)</f>
        <v>40746.208333333336</v>
      </c>
      <c r="P435" t="b">
        <v>0</v>
      </c>
      <c r="Q435" t="b">
        <v>1</v>
      </c>
      <c r="R435" t="s">
        <v>100</v>
      </c>
      <c r="S435" t="str">
        <f>LEFT(R435,FIND("/",R435)-1)</f>
        <v>film &amp; video</v>
      </c>
      <c r="T435" t="str">
        <f>RIGHT(R435,LEN(R435)-LEN(S435)-1)</f>
        <v>shorts</v>
      </c>
    </row>
    <row r="436" spans="1:20" x14ac:dyDescent="0.35">
      <c r="A436">
        <v>940</v>
      </c>
      <c r="B436" s="4" t="s">
        <v>1911</v>
      </c>
      <c r="C436" s="3" t="s">
        <v>1912</v>
      </c>
      <c r="D436">
        <v>9900</v>
      </c>
      <c r="E436">
        <v>6161</v>
      </c>
      <c r="F436">
        <f>ROUND(100*E436/D436,0)</f>
        <v>62</v>
      </c>
      <c r="G436" t="s">
        <v>47</v>
      </c>
      <c r="H436">
        <v>66</v>
      </c>
      <c r="I436">
        <f>ROUND(IF(H436&gt;0,E436/H436,0),2)</f>
        <v>93.35</v>
      </c>
      <c r="J436" t="s">
        <v>15</v>
      </c>
      <c r="K436" t="s">
        <v>16</v>
      </c>
      <c r="L436">
        <v>1354341600</v>
      </c>
      <c r="M436" s="8">
        <f>(((L436/60)/60)/24)+DATE(1970,1,1)</f>
        <v>41244.25</v>
      </c>
      <c r="N436">
        <v>1356242400</v>
      </c>
      <c r="O436" s="8">
        <f>(((N436/60)/60)/24)+DATE(1970,1,1)</f>
        <v>41266.25</v>
      </c>
      <c r="P436" t="b">
        <v>0</v>
      </c>
      <c r="Q436" t="b">
        <v>0</v>
      </c>
      <c r="R436" t="s">
        <v>28</v>
      </c>
      <c r="S436" t="str">
        <f>LEFT(R436,FIND("/",R436)-1)</f>
        <v>technology</v>
      </c>
      <c r="T436" t="str">
        <f>RIGHT(R436,LEN(R436)-LEN(S436)-1)</f>
        <v>web</v>
      </c>
    </row>
    <row r="437" spans="1:20" x14ac:dyDescent="0.35">
      <c r="A437">
        <v>1</v>
      </c>
      <c r="B437" s="4" t="s">
        <v>18</v>
      </c>
      <c r="C437" s="3" t="s">
        <v>19</v>
      </c>
      <c r="D437">
        <v>1400</v>
      </c>
      <c r="E437">
        <v>14560</v>
      </c>
      <c r="F437">
        <f>ROUND(100*E437/D437,0)</f>
        <v>1040</v>
      </c>
      <c r="G437" t="s">
        <v>20</v>
      </c>
      <c r="H437">
        <v>158</v>
      </c>
      <c r="I437">
        <f>ROUND(IF(H437&gt;0,E437/H437,0),2)</f>
        <v>92.15</v>
      </c>
      <c r="J437" t="s">
        <v>21</v>
      </c>
      <c r="K437" t="s">
        <v>22</v>
      </c>
      <c r="L437">
        <v>1408424400</v>
      </c>
      <c r="M437" s="8">
        <f>(((L437/60)/60)/24)+DATE(1970,1,1)</f>
        <v>41870.208333333336</v>
      </c>
      <c r="N437">
        <v>1408597200</v>
      </c>
      <c r="O437" s="8">
        <f>(((N437/60)/60)/24)+DATE(1970,1,1)</f>
        <v>41872.208333333336</v>
      </c>
      <c r="P437" t="b">
        <v>0</v>
      </c>
      <c r="Q437" t="b">
        <v>1</v>
      </c>
      <c r="R437" t="s">
        <v>23</v>
      </c>
      <c r="S437" t="str">
        <f>LEFT(R437,FIND("/",R437)-1)</f>
        <v>music</v>
      </c>
      <c r="T437" t="str">
        <f>RIGHT(R437,LEN(R437)-LEN(S437)-1)</f>
        <v>rock</v>
      </c>
    </row>
    <row r="438" spans="1:20" ht="31" x14ac:dyDescent="0.35">
      <c r="A438">
        <v>2</v>
      </c>
      <c r="B438" s="4" t="s">
        <v>24</v>
      </c>
      <c r="C438" s="3" t="s">
        <v>25</v>
      </c>
      <c r="D438">
        <v>108400</v>
      </c>
      <c r="E438">
        <v>142523</v>
      </c>
      <c r="F438">
        <f>ROUND(100*E438/D438,0)</f>
        <v>131</v>
      </c>
      <c r="G438" t="s">
        <v>20</v>
      </c>
      <c r="H438">
        <v>1425</v>
      </c>
      <c r="I438">
        <f>ROUND(IF(H438&gt;0,E438/H438,0),2)</f>
        <v>100.02</v>
      </c>
      <c r="J438" t="s">
        <v>26</v>
      </c>
      <c r="K438" t="s">
        <v>27</v>
      </c>
      <c r="L438">
        <v>1384668000</v>
      </c>
      <c r="M438" s="8">
        <f>(((L438/60)/60)/24)+DATE(1970,1,1)</f>
        <v>41595.25</v>
      </c>
      <c r="N438">
        <v>1384840800</v>
      </c>
      <c r="O438" s="8">
        <f>(((N438/60)/60)/24)+DATE(1970,1,1)</f>
        <v>41597.25</v>
      </c>
      <c r="P438" t="b">
        <v>0</v>
      </c>
      <c r="Q438" t="b">
        <v>0</v>
      </c>
      <c r="R438" t="s">
        <v>28</v>
      </c>
      <c r="S438" t="str">
        <f>LEFT(R438,FIND("/",R438)-1)</f>
        <v>technology</v>
      </c>
      <c r="T438" t="str">
        <f>RIGHT(R438,LEN(R438)-LEN(S438)-1)</f>
        <v>web</v>
      </c>
    </row>
    <row r="439" spans="1:20" x14ac:dyDescent="0.35">
      <c r="A439">
        <v>5</v>
      </c>
      <c r="B439" s="4" t="s">
        <v>34</v>
      </c>
      <c r="C439" s="3" t="s">
        <v>35</v>
      </c>
      <c r="D439">
        <v>7600</v>
      </c>
      <c r="E439">
        <v>13195</v>
      </c>
      <c r="F439">
        <f>ROUND(100*E439/D439,0)</f>
        <v>174</v>
      </c>
      <c r="G439" t="s">
        <v>20</v>
      </c>
      <c r="H439">
        <v>174</v>
      </c>
      <c r="I439">
        <f>ROUND(IF(H439&gt;0,E439/H439,0),2)</f>
        <v>75.83</v>
      </c>
      <c r="J439" t="s">
        <v>36</v>
      </c>
      <c r="K439" t="s">
        <v>37</v>
      </c>
      <c r="L439">
        <v>1346130000</v>
      </c>
      <c r="M439" s="8">
        <f>(((L439/60)/60)/24)+DATE(1970,1,1)</f>
        <v>41149.208333333336</v>
      </c>
      <c r="N439">
        <v>1347080400</v>
      </c>
      <c r="O439" s="8">
        <f>(((N439/60)/60)/24)+DATE(1970,1,1)</f>
        <v>41160.208333333336</v>
      </c>
      <c r="P439" t="b">
        <v>0</v>
      </c>
      <c r="Q439" t="b">
        <v>0</v>
      </c>
      <c r="R439" t="s">
        <v>33</v>
      </c>
      <c r="S439" t="str">
        <f>LEFT(R439,FIND("/",R439)-1)</f>
        <v>theater</v>
      </c>
      <c r="T439" t="str">
        <f>RIGHT(R439,LEN(R439)-LEN(S439)-1)</f>
        <v>plays</v>
      </c>
    </row>
    <row r="440" spans="1:20" x14ac:dyDescent="0.35">
      <c r="A440">
        <v>7</v>
      </c>
      <c r="B440" s="4" t="s">
        <v>43</v>
      </c>
      <c r="C440" s="3" t="s">
        <v>44</v>
      </c>
      <c r="D440">
        <v>4500</v>
      </c>
      <c r="E440">
        <v>14741</v>
      </c>
      <c r="F440">
        <f>ROUND(100*E440/D440,0)</f>
        <v>328</v>
      </c>
      <c r="G440" t="s">
        <v>20</v>
      </c>
      <c r="H440">
        <v>227</v>
      </c>
      <c r="I440">
        <f>ROUND(IF(H440&gt;0,E440/H440,0),2)</f>
        <v>64.94</v>
      </c>
      <c r="J440" t="s">
        <v>36</v>
      </c>
      <c r="K440" t="s">
        <v>37</v>
      </c>
      <c r="L440">
        <v>1439442000</v>
      </c>
      <c r="M440" s="8">
        <f>(((L440/60)/60)/24)+DATE(1970,1,1)</f>
        <v>42229.208333333328</v>
      </c>
      <c r="N440">
        <v>1439614800</v>
      </c>
      <c r="O440" s="8">
        <f>(((N440/60)/60)/24)+DATE(1970,1,1)</f>
        <v>42231.208333333328</v>
      </c>
      <c r="P440" t="b">
        <v>0</v>
      </c>
      <c r="Q440" t="b">
        <v>0</v>
      </c>
      <c r="R440" t="s">
        <v>33</v>
      </c>
      <c r="S440" t="str">
        <f>LEFT(R440,FIND("/",R440)-1)</f>
        <v>theater</v>
      </c>
      <c r="T440" t="str">
        <f>RIGHT(R440,LEN(R440)-LEN(S440)-1)</f>
        <v>plays</v>
      </c>
    </row>
    <row r="441" spans="1:20" x14ac:dyDescent="0.35">
      <c r="A441">
        <v>10</v>
      </c>
      <c r="B441" s="4" t="s">
        <v>51</v>
      </c>
      <c r="C441" s="3" t="s">
        <v>52</v>
      </c>
      <c r="D441">
        <v>5200</v>
      </c>
      <c r="E441">
        <v>13838</v>
      </c>
      <c r="F441">
        <f>ROUND(100*E441/D441,0)</f>
        <v>266</v>
      </c>
      <c r="G441" t="s">
        <v>20</v>
      </c>
      <c r="H441">
        <v>220</v>
      </c>
      <c r="I441">
        <f>ROUND(IF(H441&gt;0,E441/H441,0),2)</f>
        <v>62.9</v>
      </c>
      <c r="J441" t="s">
        <v>21</v>
      </c>
      <c r="K441" t="s">
        <v>22</v>
      </c>
      <c r="L441">
        <v>1281762000</v>
      </c>
      <c r="M441" s="8">
        <f>(((L441/60)/60)/24)+DATE(1970,1,1)</f>
        <v>40404.208333333336</v>
      </c>
      <c r="N441">
        <v>1285909200</v>
      </c>
      <c r="O441" s="8">
        <f>(((N441/60)/60)/24)+DATE(1970,1,1)</f>
        <v>40452.208333333336</v>
      </c>
      <c r="P441" t="b">
        <v>0</v>
      </c>
      <c r="Q441" t="b">
        <v>0</v>
      </c>
      <c r="R441" t="s">
        <v>53</v>
      </c>
      <c r="S441" t="str">
        <f>LEFT(R441,FIND("/",R441)-1)</f>
        <v>film &amp; video</v>
      </c>
      <c r="T441" t="str">
        <f>RIGHT(R441,LEN(R441)-LEN(S441)-1)</f>
        <v>drama</v>
      </c>
    </row>
    <row r="442" spans="1:20" ht="31" x14ac:dyDescent="0.35">
      <c r="A442">
        <v>13</v>
      </c>
      <c r="B442" s="4" t="s">
        <v>58</v>
      </c>
      <c r="C442" s="3" t="s">
        <v>59</v>
      </c>
      <c r="D442">
        <v>4200</v>
      </c>
      <c r="E442">
        <v>10295</v>
      </c>
      <c r="F442">
        <f>ROUND(100*E442/D442,0)</f>
        <v>245</v>
      </c>
      <c r="G442" t="s">
        <v>20</v>
      </c>
      <c r="H442">
        <v>98</v>
      </c>
      <c r="I442">
        <f>ROUND(IF(H442&gt;0,E442/H442,0),2)</f>
        <v>105.05</v>
      </c>
      <c r="J442" t="s">
        <v>21</v>
      </c>
      <c r="K442" t="s">
        <v>22</v>
      </c>
      <c r="L442">
        <v>1465621200</v>
      </c>
      <c r="M442" s="8">
        <f>(((L442/60)/60)/24)+DATE(1970,1,1)</f>
        <v>42532.208333333328</v>
      </c>
      <c r="N442">
        <v>1466658000</v>
      </c>
      <c r="O442" s="8">
        <f>(((N442/60)/60)/24)+DATE(1970,1,1)</f>
        <v>42544.208333333328</v>
      </c>
      <c r="P442" t="b">
        <v>0</v>
      </c>
      <c r="Q442" t="b">
        <v>0</v>
      </c>
      <c r="R442" t="s">
        <v>60</v>
      </c>
      <c r="S442" t="str">
        <f>LEFT(R442,FIND("/",R442)-1)</f>
        <v>music</v>
      </c>
      <c r="T442" t="str">
        <f>RIGHT(R442,LEN(R442)-LEN(S442)-1)</f>
        <v>indie rock</v>
      </c>
    </row>
    <row r="443" spans="1:20" x14ac:dyDescent="0.35">
      <c r="A443">
        <v>16</v>
      </c>
      <c r="B443" s="4" t="s">
        <v>66</v>
      </c>
      <c r="C443" s="3" t="s">
        <v>67</v>
      </c>
      <c r="D443">
        <v>1700</v>
      </c>
      <c r="E443">
        <v>11041</v>
      </c>
      <c r="F443">
        <f>ROUND(100*E443/D443,0)</f>
        <v>649</v>
      </c>
      <c r="G443" t="s">
        <v>20</v>
      </c>
      <c r="H443">
        <v>100</v>
      </c>
      <c r="I443">
        <f>ROUND(IF(H443&gt;0,E443/H443,0),2)</f>
        <v>110.41</v>
      </c>
      <c r="J443" t="s">
        <v>21</v>
      </c>
      <c r="K443" t="s">
        <v>22</v>
      </c>
      <c r="L443">
        <v>1390370400</v>
      </c>
      <c r="M443" s="8">
        <f>(((L443/60)/60)/24)+DATE(1970,1,1)</f>
        <v>41661.25</v>
      </c>
      <c r="N443">
        <v>1392271200</v>
      </c>
      <c r="O443" s="8">
        <f>(((N443/60)/60)/24)+DATE(1970,1,1)</f>
        <v>41683.25</v>
      </c>
      <c r="P443" t="b">
        <v>0</v>
      </c>
      <c r="Q443" t="b">
        <v>0</v>
      </c>
      <c r="R443" t="s">
        <v>68</v>
      </c>
      <c r="S443" t="str">
        <f>LEFT(R443,FIND("/",R443)-1)</f>
        <v>publishing</v>
      </c>
      <c r="T443" t="str">
        <f>RIGHT(R443,LEN(R443)-LEN(S443)-1)</f>
        <v>nonfiction</v>
      </c>
    </row>
    <row r="444" spans="1:20" x14ac:dyDescent="0.35">
      <c r="A444">
        <v>17</v>
      </c>
      <c r="B444" s="4" t="s">
        <v>69</v>
      </c>
      <c r="C444" s="3" t="s">
        <v>70</v>
      </c>
      <c r="D444">
        <v>84600</v>
      </c>
      <c r="E444">
        <v>134845</v>
      </c>
      <c r="F444">
        <f>ROUND(100*E444/D444,0)</f>
        <v>159</v>
      </c>
      <c r="G444" t="s">
        <v>20</v>
      </c>
      <c r="H444">
        <v>1249</v>
      </c>
      <c r="I444">
        <f>ROUND(IF(H444&gt;0,E444/H444,0),2)</f>
        <v>107.96</v>
      </c>
      <c r="J444" t="s">
        <v>21</v>
      </c>
      <c r="K444" t="s">
        <v>22</v>
      </c>
      <c r="L444">
        <v>1294812000</v>
      </c>
      <c r="M444" s="8">
        <f>(((L444/60)/60)/24)+DATE(1970,1,1)</f>
        <v>40555.25</v>
      </c>
      <c r="N444">
        <v>1294898400</v>
      </c>
      <c r="O444" s="8">
        <f>(((N444/60)/60)/24)+DATE(1970,1,1)</f>
        <v>40556.25</v>
      </c>
      <c r="P444" t="b">
        <v>0</v>
      </c>
      <c r="Q444" t="b">
        <v>0</v>
      </c>
      <c r="R444" t="s">
        <v>71</v>
      </c>
      <c r="S444" t="str">
        <f>LEFT(R444,FIND("/",R444)-1)</f>
        <v>film &amp; video</v>
      </c>
      <c r="T444" t="str">
        <f>RIGHT(R444,LEN(R444)-LEN(S444)-1)</f>
        <v>animation</v>
      </c>
    </row>
    <row r="445" spans="1:20" x14ac:dyDescent="0.35">
      <c r="A445">
        <v>20</v>
      </c>
      <c r="B445" s="4" t="s">
        <v>77</v>
      </c>
      <c r="C445" s="3" t="s">
        <v>78</v>
      </c>
      <c r="D445">
        <v>131800</v>
      </c>
      <c r="E445">
        <v>147936</v>
      </c>
      <c r="F445">
        <f>ROUND(100*E445/D445,0)</f>
        <v>112</v>
      </c>
      <c r="G445" t="s">
        <v>20</v>
      </c>
      <c r="H445">
        <v>1396</v>
      </c>
      <c r="I445">
        <f>ROUND(IF(H445&gt;0,E445/H445,0),2)</f>
        <v>105.97</v>
      </c>
      <c r="J445" t="s">
        <v>21</v>
      </c>
      <c r="K445" t="s">
        <v>22</v>
      </c>
      <c r="L445">
        <v>1406523600</v>
      </c>
      <c r="M445" s="8">
        <f>(((L445/60)/60)/24)+DATE(1970,1,1)</f>
        <v>41848.208333333336</v>
      </c>
      <c r="N445">
        <v>1406523600</v>
      </c>
      <c r="O445" s="8">
        <f>(((N445/60)/60)/24)+DATE(1970,1,1)</f>
        <v>41848.208333333336</v>
      </c>
      <c r="P445" t="b">
        <v>0</v>
      </c>
      <c r="Q445" t="b">
        <v>0</v>
      </c>
      <c r="R445" t="s">
        <v>53</v>
      </c>
      <c r="S445" t="str">
        <f>LEFT(R445,FIND("/",R445)-1)</f>
        <v>film &amp; video</v>
      </c>
      <c r="T445" t="str">
        <f>RIGHT(R445,LEN(R445)-LEN(S445)-1)</f>
        <v>drama</v>
      </c>
    </row>
    <row r="446" spans="1:20" x14ac:dyDescent="0.35">
      <c r="A446">
        <v>22</v>
      </c>
      <c r="B446" s="4" t="s">
        <v>81</v>
      </c>
      <c r="C446" s="3" t="s">
        <v>82</v>
      </c>
      <c r="D446">
        <v>59100</v>
      </c>
      <c r="E446">
        <v>75690</v>
      </c>
      <c r="F446">
        <f>ROUND(100*E446/D446,0)</f>
        <v>128</v>
      </c>
      <c r="G446" t="s">
        <v>20</v>
      </c>
      <c r="H446">
        <v>890</v>
      </c>
      <c r="I446">
        <f>ROUND(IF(H446&gt;0,E446/H446,0),2)</f>
        <v>85.04</v>
      </c>
      <c r="J446" t="s">
        <v>21</v>
      </c>
      <c r="K446" t="s">
        <v>22</v>
      </c>
      <c r="L446">
        <v>1522731600</v>
      </c>
      <c r="M446" s="8">
        <f>(((L446/60)/60)/24)+DATE(1970,1,1)</f>
        <v>43193.208333333328</v>
      </c>
      <c r="N446">
        <v>1524027600</v>
      </c>
      <c r="O446" s="8">
        <f>(((N446/60)/60)/24)+DATE(1970,1,1)</f>
        <v>43208.208333333328</v>
      </c>
      <c r="P446" t="b">
        <v>0</v>
      </c>
      <c r="Q446" t="b">
        <v>0</v>
      </c>
      <c r="R446" t="s">
        <v>33</v>
      </c>
      <c r="S446" t="str">
        <f>LEFT(R446,FIND("/",R446)-1)</f>
        <v>theater</v>
      </c>
      <c r="T446" t="str">
        <f>RIGHT(R446,LEN(R446)-LEN(S446)-1)</f>
        <v>plays</v>
      </c>
    </row>
    <row r="447" spans="1:20" x14ac:dyDescent="0.35">
      <c r="A447">
        <v>23</v>
      </c>
      <c r="B447" s="4" t="s">
        <v>83</v>
      </c>
      <c r="C447" s="3" t="s">
        <v>84</v>
      </c>
      <c r="D447">
        <v>4500</v>
      </c>
      <c r="E447">
        <v>14942</v>
      </c>
      <c r="F447">
        <f>ROUND(100*E447/D447,0)</f>
        <v>332</v>
      </c>
      <c r="G447" t="s">
        <v>20</v>
      </c>
      <c r="H447">
        <v>142</v>
      </c>
      <c r="I447">
        <f>ROUND(IF(H447&gt;0,E447/H447,0),2)</f>
        <v>105.23</v>
      </c>
      <c r="J447" t="s">
        <v>40</v>
      </c>
      <c r="K447" t="s">
        <v>41</v>
      </c>
      <c r="L447">
        <v>1550124000</v>
      </c>
      <c r="M447" s="8">
        <f>(((L447/60)/60)/24)+DATE(1970,1,1)</f>
        <v>43510.25</v>
      </c>
      <c r="N447">
        <v>1554699600</v>
      </c>
      <c r="O447" s="8">
        <f>(((N447/60)/60)/24)+DATE(1970,1,1)</f>
        <v>43563.208333333328</v>
      </c>
      <c r="P447" t="b">
        <v>0</v>
      </c>
      <c r="Q447" t="b">
        <v>0</v>
      </c>
      <c r="R447" t="s">
        <v>42</v>
      </c>
      <c r="S447" t="str">
        <f>LEFT(R447,FIND("/",R447)-1)</f>
        <v>film &amp; video</v>
      </c>
      <c r="T447" t="str">
        <f>RIGHT(R447,LEN(R447)-LEN(S447)-1)</f>
        <v>documentary</v>
      </c>
    </row>
    <row r="448" spans="1:20" x14ac:dyDescent="0.35">
      <c r="A448">
        <v>24</v>
      </c>
      <c r="B448" s="4" t="s">
        <v>85</v>
      </c>
      <c r="C448" s="3" t="s">
        <v>86</v>
      </c>
      <c r="D448">
        <v>92400</v>
      </c>
      <c r="E448">
        <v>104257</v>
      </c>
      <c r="F448">
        <f>ROUND(100*E448/D448,0)</f>
        <v>113</v>
      </c>
      <c r="G448" t="s">
        <v>20</v>
      </c>
      <c r="H448">
        <v>2673</v>
      </c>
      <c r="I448">
        <f>ROUND(IF(H448&gt;0,E448/H448,0),2)</f>
        <v>39</v>
      </c>
      <c r="J448" t="s">
        <v>21</v>
      </c>
      <c r="K448" t="s">
        <v>22</v>
      </c>
      <c r="L448">
        <v>1403326800</v>
      </c>
      <c r="M448" s="8">
        <f>(((L448/60)/60)/24)+DATE(1970,1,1)</f>
        <v>41811.208333333336</v>
      </c>
      <c r="N448">
        <v>1403499600</v>
      </c>
      <c r="O448" s="8">
        <f>(((N448/60)/60)/24)+DATE(1970,1,1)</f>
        <v>41813.208333333336</v>
      </c>
      <c r="P448" t="b">
        <v>0</v>
      </c>
      <c r="Q448" t="b">
        <v>0</v>
      </c>
      <c r="R448" t="s">
        <v>65</v>
      </c>
      <c r="S448" t="str">
        <f>LEFT(R448,FIND("/",R448)-1)</f>
        <v>technology</v>
      </c>
      <c r="T448" t="str">
        <f>RIGHT(R448,LEN(R448)-LEN(S448)-1)</f>
        <v>wearables</v>
      </c>
    </row>
    <row r="449" spans="1:20" x14ac:dyDescent="0.35">
      <c r="A449">
        <v>25</v>
      </c>
      <c r="B449" s="4" t="s">
        <v>87</v>
      </c>
      <c r="C449" s="3" t="s">
        <v>88</v>
      </c>
      <c r="D449">
        <v>5500</v>
      </c>
      <c r="E449">
        <v>11904</v>
      </c>
      <c r="F449">
        <f>ROUND(100*E449/D449,0)</f>
        <v>216</v>
      </c>
      <c r="G449" t="s">
        <v>20</v>
      </c>
      <c r="H449">
        <v>163</v>
      </c>
      <c r="I449">
        <f>ROUND(IF(H449&gt;0,E449/H449,0),2)</f>
        <v>73.03</v>
      </c>
      <c r="J449" t="s">
        <v>21</v>
      </c>
      <c r="K449" t="s">
        <v>22</v>
      </c>
      <c r="L449">
        <v>1305694800</v>
      </c>
      <c r="M449" s="8">
        <f>(((L449/60)/60)/24)+DATE(1970,1,1)</f>
        <v>40681.208333333336</v>
      </c>
      <c r="N449">
        <v>1307422800</v>
      </c>
      <c r="O449" s="8">
        <f>(((N449/60)/60)/24)+DATE(1970,1,1)</f>
        <v>40701.208333333336</v>
      </c>
      <c r="P449" t="b">
        <v>0</v>
      </c>
      <c r="Q449" t="b">
        <v>1</v>
      </c>
      <c r="R449" t="s">
        <v>89</v>
      </c>
      <c r="S449" t="str">
        <f>LEFT(R449,FIND("/",R449)-1)</f>
        <v>games</v>
      </c>
      <c r="T449" t="str">
        <f>RIGHT(R449,LEN(R449)-LEN(S449)-1)</f>
        <v>video games</v>
      </c>
    </row>
    <row r="450" spans="1:20" x14ac:dyDescent="0.35">
      <c r="A450">
        <v>28</v>
      </c>
      <c r="B450" s="4" t="s">
        <v>94</v>
      </c>
      <c r="C450" s="3" t="s">
        <v>95</v>
      </c>
      <c r="D450">
        <v>130800</v>
      </c>
      <c r="E450">
        <v>137635</v>
      </c>
      <c r="F450">
        <f>ROUND(100*E450/D450,0)</f>
        <v>105</v>
      </c>
      <c r="G450" t="s">
        <v>20</v>
      </c>
      <c r="H450">
        <v>2220</v>
      </c>
      <c r="I450">
        <f>ROUND(IF(H450&gt;0,E450/H450,0),2)</f>
        <v>62</v>
      </c>
      <c r="J450" t="s">
        <v>21</v>
      </c>
      <c r="K450" t="s">
        <v>22</v>
      </c>
      <c r="L450">
        <v>1265695200</v>
      </c>
      <c r="M450" s="8">
        <f>(((L450/60)/60)/24)+DATE(1970,1,1)</f>
        <v>40218.25</v>
      </c>
      <c r="N450">
        <v>1267682400</v>
      </c>
      <c r="O450" s="8">
        <f>(((N450/60)/60)/24)+DATE(1970,1,1)</f>
        <v>40241.25</v>
      </c>
      <c r="P450" t="b">
        <v>0</v>
      </c>
      <c r="Q450" t="b">
        <v>1</v>
      </c>
      <c r="R450" t="s">
        <v>33</v>
      </c>
      <c r="S450" t="str">
        <f>LEFT(R450,FIND("/",R450)-1)</f>
        <v>theater</v>
      </c>
      <c r="T450" t="str">
        <f>RIGHT(R450,LEN(R450)-LEN(S450)-1)</f>
        <v>plays</v>
      </c>
    </row>
    <row r="451" spans="1:20" x14ac:dyDescent="0.35">
      <c r="A451">
        <v>29</v>
      </c>
      <c r="B451" s="4" t="s">
        <v>96</v>
      </c>
      <c r="C451" s="3" t="s">
        <v>97</v>
      </c>
      <c r="D451">
        <v>45900</v>
      </c>
      <c r="E451">
        <v>150965</v>
      </c>
      <c r="F451">
        <f>ROUND(100*E451/D451,0)</f>
        <v>329</v>
      </c>
      <c r="G451" t="s">
        <v>20</v>
      </c>
      <c r="H451">
        <v>1606</v>
      </c>
      <c r="I451">
        <f>ROUND(IF(H451&gt;0,E451/H451,0),2)</f>
        <v>94</v>
      </c>
      <c r="J451" t="s">
        <v>98</v>
      </c>
      <c r="K451" t="s">
        <v>99</v>
      </c>
      <c r="L451">
        <v>1532062800</v>
      </c>
      <c r="M451" s="8">
        <f>(((L451/60)/60)/24)+DATE(1970,1,1)</f>
        <v>43301.208333333328</v>
      </c>
      <c r="N451">
        <v>1535518800</v>
      </c>
      <c r="O451" s="8">
        <f>(((N451/60)/60)/24)+DATE(1970,1,1)</f>
        <v>43341.208333333328</v>
      </c>
      <c r="P451" t="b">
        <v>0</v>
      </c>
      <c r="Q451" t="b">
        <v>0</v>
      </c>
      <c r="R451" t="s">
        <v>100</v>
      </c>
      <c r="S451" t="str">
        <f>LEFT(R451,FIND("/",R451)-1)</f>
        <v>film &amp; video</v>
      </c>
      <c r="T451" t="str">
        <f>RIGHT(R451,LEN(R451)-LEN(S451)-1)</f>
        <v>shorts</v>
      </c>
    </row>
    <row r="452" spans="1:20" x14ac:dyDescent="0.35">
      <c r="A452">
        <v>30</v>
      </c>
      <c r="B452" s="4" t="s">
        <v>101</v>
      </c>
      <c r="C452" s="3" t="s">
        <v>102</v>
      </c>
      <c r="D452">
        <v>9000</v>
      </c>
      <c r="E452">
        <v>14455</v>
      </c>
      <c r="F452">
        <f>ROUND(100*E452/D452,0)</f>
        <v>161</v>
      </c>
      <c r="G452" t="s">
        <v>20</v>
      </c>
      <c r="H452">
        <v>129</v>
      </c>
      <c r="I452">
        <f>ROUND(IF(H452&gt;0,E452/H452,0),2)</f>
        <v>112.05</v>
      </c>
      <c r="J452" t="s">
        <v>21</v>
      </c>
      <c r="K452" t="s">
        <v>22</v>
      </c>
      <c r="L452">
        <v>1558674000</v>
      </c>
      <c r="M452" s="8">
        <f>(((L452/60)/60)/24)+DATE(1970,1,1)</f>
        <v>43609.208333333328</v>
      </c>
      <c r="N452">
        <v>1559106000</v>
      </c>
      <c r="O452" s="8">
        <f>(((N452/60)/60)/24)+DATE(1970,1,1)</f>
        <v>43614.208333333328</v>
      </c>
      <c r="P452" t="b">
        <v>0</v>
      </c>
      <c r="Q452" t="b">
        <v>0</v>
      </c>
      <c r="R452" t="s">
        <v>71</v>
      </c>
      <c r="S452" t="str">
        <f>LEFT(R452,FIND("/",R452)-1)</f>
        <v>film &amp; video</v>
      </c>
      <c r="T452" t="str">
        <f>RIGHT(R452,LEN(R452)-LEN(S452)-1)</f>
        <v>animation</v>
      </c>
    </row>
    <row r="453" spans="1:20" x14ac:dyDescent="0.35">
      <c r="A453">
        <v>31</v>
      </c>
      <c r="B453" s="4" t="s">
        <v>103</v>
      </c>
      <c r="C453" s="3" t="s">
        <v>104</v>
      </c>
      <c r="D453">
        <v>3500</v>
      </c>
      <c r="E453">
        <v>10850</v>
      </c>
      <c r="F453">
        <f>ROUND(100*E453/D453,0)</f>
        <v>310</v>
      </c>
      <c r="G453" t="s">
        <v>20</v>
      </c>
      <c r="H453">
        <v>226</v>
      </c>
      <c r="I453">
        <f>ROUND(IF(H453&gt;0,E453/H453,0),2)</f>
        <v>48.01</v>
      </c>
      <c r="J453" t="s">
        <v>40</v>
      </c>
      <c r="K453" t="s">
        <v>41</v>
      </c>
      <c r="L453">
        <v>1451973600</v>
      </c>
      <c r="M453" s="8">
        <f>(((L453/60)/60)/24)+DATE(1970,1,1)</f>
        <v>42374.25</v>
      </c>
      <c r="N453">
        <v>1454392800</v>
      </c>
      <c r="O453" s="8">
        <f>(((N453/60)/60)/24)+DATE(1970,1,1)</f>
        <v>42402.25</v>
      </c>
      <c r="P453" t="b">
        <v>0</v>
      </c>
      <c r="Q453" t="b">
        <v>0</v>
      </c>
      <c r="R453" t="s">
        <v>89</v>
      </c>
      <c r="S453" t="str">
        <f>LEFT(R453,FIND("/",R453)-1)</f>
        <v>games</v>
      </c>
      <c r="T453" t="str">
        <f>RIGHT(R453,LEN(R453)-LEN(S453)-1)</f>
        <v>video games</v>
      </c>
    </row>
    <row r="454" spans="1:20" x14ac:dyDescent="0.35">
      <c r="A454">
        <v>33</v>
      </c>
      <c r="B454" s="4" t="s">
        <v>109</v>
      </c>
      <c r="C454" s="3" t="s">
        <v>110</v>
      </c>
      <c r="D454">
        <v>50200</v>
      </c>
      <c r="E454">
        <v>189666</v>
      </c>
      <c r="F454">
        <f>ROUND(100*E454/D454,0)</f>
        <v>378</v>
      </c>
      <c r="G454" t="s">
        <v>20</v>
      </c>
      <c r="H454">
        <v>5419</v>
      </c>
      <c r="I454">
        <f>ROUND(IF(H454&gt;0,E454/H454,0),2)</f>
        <v>35</v>
      </c>
      <c r="J454" t="s">
        <v>21</v>
      </c>
      <c r="K454" t="s">
        <v>22</v>
      </c>
      <c r="L454">
        <v>1412485200</v>
      </c>
      <c r="M454" s="8">
        <f>(((L454/60)/60)/24)+DATE(1970,1,1)</f>
        <v>41917.208333333336</v>
      </c>
      <c r="N454">
        <v>1415685600</v>
      </c>
      <c r="O454" s="8">
        <f>(((N454/60)/60)/24)+DATE(1970,1,1)</f>
        <v>41954.25</v>
      </c>
      <c r="P454" t="b">
        <v>0</v>
      </c>
      <c r="Q454" t="b">
        <v>0</v>
      </c>
      <c r="R454" t="s">
        <v>33</v>
      </c>
      <c r="S454" t="str">
        <f>LEFT(R454,FIND("/",R454)-1)</f>
        <v>theater</v>
      </c>
      <c r="T454" t="str">
        <f>RIGHT(R454,LEN(R454)-LEN(S454)-1)</f>
        <v>plays</v>
      </c>
    </row>
    <row r="455" spans="1:20" ht="31" x14ac:dyDescent="0.35">
      <c r="A455">
        <v>34</v>
      </c>
      <c r="B455" s="4" t="s">
        <v>111</v>
      </c>
      <c r="C455" s="3" t="s">
        <v>112</v>
      </c>
      <c r="D455">
        <v>9300</v>
      </c>
      <c r="E455">
        <v>14025</v>
      </c>
      <c r="F455">
        <f>ROUND(100*E455/D455,0)</f>
        <v>151</v>
      </c>
      <c r="G455" t="s">
        <v>20</v>
      </c>
      <c r="H455">
        <v>165</v>
      </c>
      <c r="I455">
        <f>ROUND(IF(H455&gt;0,E455/H455,0),2)</f>
        <v>85</v>
      </c>
      <c r="J455" t="s">
        <v>21</v>
      </c>
      <c r="K455" t="s">
        <v>22</v>
      </c>
      <c r="L455">
        <v>1490245200</v>
      </c>
      <c r="M455" s="8">
        <f>(((L455/60)/60)/24)+DATE(1970,1,1)</f>
        <v>42817.208333333328</v>
      </c>
      <c r="N455">
        <v>1490677200</v>
      </c>
      <c r="O455" s="8">
        <f>(((N455/60)/60)/24)+DATE(1970,1,1)</f>
        <v>42822.208333333328</v>
      </c>
      <c r="P455" t="b">
        <v>0</v>
      </c>
      <c r="Q455" t="b">
        <v>0</v>
      </c>
      <c r="R455" t="s">
        <v>42</v>
      </c>
      <c r="S455" t="str">
        <f>LEFT(R455,FIND("/",R455)-1)</f>
        <v>film &amp; video</v>
      </c>
      <c r="T455" t="str">
        <f>RIGHT(R455,LEN(R455)-LEN(S455)-1)</f>
        <v>documentary</v>
      </c>
    </row>
    <row r="456" spans="1:20" x14ac:dyDescent="0.35">
      <c r="A456">
        <v>35</v>
      </c>
      <c r="B456" s="4" t="s">
        <v>113</v>
      </c>
      <c r="C456" s="3" t="s">
        <v>114</v>
      </c>
      <c r="D456">
        <v>125500</v>
      </c>
      <c r="E456">
        <v>188628</v>
      </c>
      <c r="F456">
        <f>ROUND(100*E456/D456,0)</f>
        <v>150</v>
      </c>
      <c r="G456" t="s">
        <v>20</v>
      </c>
      <c r="H456">
        <v>1965</v>
      </c>
      <c r="I456">
        <f>ROUND(IF(H456&gt;0,E456/H456,0),2)</f>
        <v>95.99</v>
      </c>
      <c r="J456" t="s">
        <v>36</v>
      </c>
      <c r="K456" t="s">
        <v>37</v>
      </c>
      <c r="L456">
        <v>1547877600</v>
      </c>
      <c r="M456" s="8">
        <f>(((L456/60)/60)/24)+DATE(1970,1,1)</f>
        <v>43484.25</v>
      </c>
      <c r="N456">
        <v>1551506400</v>
      </c>
      <c r="O456" s="8">
        <f>(((N456/60)/60)/24)+DATE(1970,1,1)</f>
        <v>43526.25</v>
      </c>
      <c r="P456" t="b">
        <v>0</v>
      </c>
      <c r="Q456" t="b">
        <v>1</v>
      </c>
      <c r="R456" t="s">
        <v>53</v>
      </c>
      <c r="S456" t="str">
        <f>LEFT(R456,FIND("/",R456)-1)</f>
        <v>film &amp; video</v>
      </c>
      <c r="T456" t="str">
        <f>RIGHT(R456,LEN(R456)-LEN(S456)-1)</f>
        <v>drama</v>
      </c>
    </row>
    <row r="457" spans="1:20" x14ac:dyDescent="0.35">
      <c r="A457">
        <v>36</v>
      </c>
      <c r="B457" s="4" t="s">
        <v>115</v>
      </c>
      <c r="C457" s="3" t="s">
        <v>116</v>
      </c>
      <c r="D457">
        <v>700</v>
      </c>
      <c r="E457">
        <v>1101</v>
      </c>
      <c r="F457">
        <f>ROUND(100*E457/D457,0)</f>
        <v>157</v>
      </c>
      <c r="G457" t="s">
        <v>20</v>
      </c>
      <c r="H457">
        <v>16</v>
      </c>
      <c r="I457">
        <f>ROUND(IF(H457&gt;0,E457/H457,0),2)</f>
        <v>68.81</v>
      </c>
      <c r="J457" t="s">
        <v>21</v>
      </c>
      <c r="K457" t="s">
        <v>22</v>
      </c>
      <c r="L457">
        <v>1298700000</v>
      </c>
      <c r="M457" s="8">
        <f>(((L457/60)/60)/24)+DATE(1970,1,1)</f>
        <v>40600.25</v>
      </c>
      <c r="N457">
        <v>1300856400</v>
      </c>
      <c r="O457" s="8">
        <f>(((N457/60)/60)/24)+DATE(1970,1,1)</f>
        <v>40625.208333333336</v>
      </c>
      <c r="P457" t="b">
        <v>0</v>
      </c>
      <c r="Q457" t="b">
        <v>0</v>
      </c>
      <c r="R457" t="s">
        <v>33</v>
      </c>
      <c r="S457" t="str">
        <f>LEFT(R457,FIND("/",R457)-1)</f>
        <v>theater</v>
      </c>
      <c r="T457" t="str">
        <f>RIGHT(R457,LEN(R457)-LEN(S457)-1)</f>
        <v>plays</v>
      </c>
    </row>
    <row r="458" spans="1:20" ht="31" x14ac:dyDescent="0.35">
      <c r="A458">
        <v>37</v>
      </c>
      <c r="B458" s="4" t="s">
        <v>117</v>
      </c>
      <c r="C458" s="3" t="s">
        <v>118</v>
      </c>
      <c r="D458">
        <v>8100</v>
      </c>
      <c r="E458">
        <v>11339</v>
      </c>
      <c r="F458">
        <f>ROUND(100*E458/D458,0)</f>
        <v>140</v>
      </c>
      <c r="G458" t="s">
        <v>20</v>
      </c>
      <c r="H458">
        <v>107</v>
      </c>
      <c r="I458">
        <f>ROUND(IF(H458&gt;0,E458/H458,0),2)</f>
        <v>105.97</v>
      </c>
      <c r="J458" t="s">
        <v>21</v>
      </c>
      <c r="K458" t="s">
        <v>22</v>
      </c>
      <c r="L458">
        <v>1570338000</v>
      </c>
      <c r="M458" s="8">
        <f>(((L458/60)/60)/24)+DATE(1970,1,1)</f>
        <v>43744.208333333328</v>
      </c>
      <c r="N458">
        <v>1573192800</v>
      </c>
      <c r="O458" s="8">
        <f>(((N458/60)/60)/24)+DATE(1970,1,1)</f>
        <v>43777.25</v>
      </c>
      <c r="P458" t="b">
        <v>0</v>
      </c>
      <c r="Q458" t="b">
        <v>1</v>
      </c>
      <c r="R458" t="s">
        <v>119</v>
      </c>
      <c r="S458" t="str">
        <f>LEFT(R458,FIND("/",R458)-1)</f>
        <v>publishing</v>
      </c>
      <c r="T458" t="str">
        <f>RIGHT(R458,LEN(R458)-LEN(S458)-1)</f>
        <v>fiction</v>
      </c>
    </row>
    <row r="459" spans="1:20" x14ac:dyDescent="0.35">
      <c r="A459">
        <v>38</v>
      </c>
      <c r="B459" s="4" t="s">
        <v>120</v>
      </c>
      <c r="C459" s="3" t="s">
        <v>121</v>
      </c>
      <c r="D459">
        <v>3100</v>
      </c>
      <c r="E459">
        <v>10085</v>
      </c>
      <c r="F459">
        <f>ROUND(100*E459/D459,0)</f>
        <v>325</v>
      </c>
      <c r="G459" t="s">
        <v>20</v>
      </c>
      <c r="H459">
        <v>134</v>
      </c>
      <c r="I459">
        <f>ROUND(IF(H459&gt;0,E459/H459,0),2)</f>
        <v>75.260000000000005</v>
      </c>
      <c r="J459" t="s">
        <v>21</v>
      </c>
      <c r="K459" t="s">
        <v>22</v>
      </c>
      <c r="L459">
        <v>1287378000</v>
      </c>
      <c r="M459" s="8">
        <f>(((L459/60)/60)/24)+DATE(1970,1,1)</f>
        <v>40469.208333333336</v>
      </c>
      <c r="N459">
        <v>1287810000</v>
      </c>
      <c r="O459" s="8">
        <f>(((N459/60)/60)/24)+DATE(1970,1,1)</f>
        <v>40474.208333333336</v>
      </c>
      <c r="P459" t="b">
        <v>0</v>
      </c>
      <c r="Q459" t="b">
        <v>0</v>
      </c>
      <c r="R459" t="s">
        <v>122</v>
      </c>
      <c r="S459" t="str">
        <f>LEFT(R459,FIND("/",R459)-1)</f>
        <v>photography</v>
      </c>
      <c r="T459" t="str">
        <f>RIGHT(R459,LEN(R459)-LEN(S459)-1)</f>
        <v>photography books</v>
      </c>
    </row>
    <row r="460" spans="1:20" x14ac:dyDescent="0.35">
      <c r="A460">
        <v>40</v>
      </c>
      <c r="B460" s="4" t="s">
        <v>125</v>
      </c>
      <c r="C460" s="3" t="s">
        <v>126</v>
      </c>
      <c r="D460">
        <v>8800</v>
      </c>
      <c r="E460">
        <v>14878</v>
      </c>
      <c r="F460">
        <f>ROUND(100*E460/D460,0)</f>
        <v>169</v>
      </c>
      <c r="G460" t="s">
        <v>20</v>
      </c>
      <c r="H460">
        <v>198</v>
      </c>
      <c r="I460">
        <f>ROUND(IF(H460&gt;0,E460/H460,0),2)</f>
        <v>75.14</v>
      </c>
      <c r="J460" t="s">
        <v>21</v>
      </c>
      <c r="K460" t="s">
        <v>22</v>
      </c>
      <c r="L460">
        <v>1275714000</v>
      </c>
      <c r="M460" s="8">
        <f>(((L460/60)/60)/24)+DATE(1970,1,1)</f>
        <v>40334.208333333336</v>
      </c>
      <c r="N460">
        <v>1277355600</v>
      </c>
      <c r="O460" s="8">
        <f>(((N460/60)/60)/24)+DATE(1970,1,1)</f>
        <v>40353.208333333336</v>
      </c>
      <c r="P460" t="b">
        <v>0</v>
      </c>
      <c r="Q460" t="b">
        <v>1</v>
      </c>
      <c r="R460" t="s">
        <v>65</v>
      </c>
      <c r="S460" t="str">
        <f>LEFT(R460,FIND("/",R460)-1)</f>
        <v>technology</v>
      </c>
      <c r="T460" t="str">
        <f>RIGHT(R460,LEN(R460)-LEN(S460)-1)</f>
        <v>wearables</v>
      </c>
    </row>
    <row r="461" spans="1:20" x14ac:dyDescent="0.35">
      <c r="A461">
        <v>41</v>
      </c>
      <c r="B461" s="4" t="s">
        <v>127</v>
      </c>
      <c r="C461" s="3" t="s">
        <v>128</v>
      </c>
      <c r="D461">
        <v>5600</v>
      </c>
      <c r="E461">
        <v>11924</v>
      </c>
      <c r="F461">
        <f>ROUND(100*E461/D461,0)</f>
        <v>213</v>
      </c>
      <c r="G461" t="s">
        <v>20</v>
      </c>
      <c r="H461">
        <v>111</v>
      </c>
      <c r="I461">
        <f>ROUND(IF(H461&gt;0,E461/H461,0),2)</f>
        <v>107.42</v>
      </c>
      <c r="J461" t="s">
        <v>107</v>
      </c>
      <c r="K461" t="s">
        <v>108</v>
      </c>
      <c r="L461">
        <v>1346734800</v>
      </c>
      <c r="M461" s="8">
        <f>(((L461/60)/60)/24)+DATE(1970,1,1)</f>
        <v>41156.208333333336</v>
      </c>
      <c r="N461">
        <v>1348981200</v>
      </c>
      <c r="O461" s="8">
        <f>(((N461/60)/60)/24)+DATE(1970,1,1)</f>
        <v>41182.208333333336</v>
      </c>
      <c r="P461" t="b">
        <v>0</v>
      </c>
      <c r="Q461" t="b">
        <v>1</v>
      </c>
      <c r="R461" t="s">
        <v>23</v>
      </c>
      <c r="S461" t="str">
        <f>LEFT(R461,FIND("/",R461)-1)</f>
        <v>music</v>
      </c>
      <c r="T461" t="str">
        <f>RIGHT(R461,LEN(R461)-LEN(S461)-1)</f>
        <v>rock</v>
      </c>
    </row>
    <row r="462" spans="1:20" x14ac:dyDescent="0.35">
      <c r="A462">
        <v>42</v>
      </c>
      <c r="B462" s="4" t="s">
        <v>129</v>
      </c>
      <c r="C462" s="3" t="s">
        <v>130</v>
      </c>
      <c r="D462">
        <v>1800</v>
      </c>
      <c r="E462">
        <v>7991</v>
      </c>
      <c r="F462">
        <f>ROUND(100*E462/D462,0)</f>
        <v>444</v>
      </c>
      <c r="G462" t="s">
        <v>20</v>
      </c>
      <c r="H462">
        <v>222</v>
      </c>
      <c r="I462">
        <f>ROUND(IF(H462&gt;0,E462/H462,0),2)</f>
        <v>36</v>
      </c>
      <c r="J462" t="s">
        <v>21</v>
      </c>
      <c r="K462" t="s">
        <v>22</v>
      </c>
      <c r="L462">
        <v>1309755600</v>
      </c>
      <c r="M462" s="8">
        <f>(((L462/60)/60)/24)+DATE(1970,1,1)</f>
        <v>40728.208333333336</v>
      </c>
      <c r="N462">
        <v>1310533200</v>
      </c>
      <c r="O462" s="8">
        <f>(((N462/60)/60)/24)+DATE(1970,1,1)</f>
        <v>40737.208333333336</v>
      </c>
      <c r="P462" t="b">
        <v>0</v>
      </c>
      <c r="Q462" t="b">
        <v>0</v>
      </c>
      <c r="R462" t="s">
        <v>17</v>
      </c>
      <c r="S462" t="str">
        <f>LEFT(R462,FIND("/",R462)-1)</f>
        <v>food</v>
      </c>
      <c r="T462" t="str">
        <f>RIGHT(R462,LEN(R462)-LEN(S462)-1)</f>
        <v>food trucks</v>
      </c>
    </row>
    <row r="463" spans="1:20" x14ac:dyDescent="0.35">
      <c r="A463">
        <v>43</v>
      </c>
      <c r="B463" s="4" t="s">
        <v>131</v>
      </c>
      <c r="C463" s="3" t="s">
        <v>132</v>
      </c>
      <c r="D463">
        <v>90200</v>
      </c>
      <c r="E463">
        <v>167717</v>
      </c>
      <c r="F463">
        <f>ROUND(100*E463/D463,0)</f>
        <v>186</v>
      </c>
      <c r="G463" t="s">
        <v>20</v>
      </c>
      <c r="H463">
        <v>6212</v>
      </c>
      <c r="I463">
        <f>ROUND(IF(H463&gt;0,E463/H463,0),2)</f>
        <v>27</v>
      </c>
      <c r="J463" t="s">
        <v>21</v>
      </c>
      <c r="K463" t="s">
        <v>22</v>
      </c>
      <c r="L463">
        <v>1406178000</v>
      </c>
      <c r="M463" s="8">
        <f>(((L463/60)/60)/24)+DATE(1970,1,1)</f>
        <v>41844.208333333336</v>
      </c>
      <c r="N463">
        <v>1407560400</v>
      </c>
      <c r="O463" s="8">
        <f>(((N463/60)/60)/24)+DATE(1970,1,1)</f>
        <v>41860.208333333336</v>
      </c>
      <c r="P463" t="b">
        <v>0</v>
      </c>
      <c r="Q463" t="b">
        <v>0</v>
      </c>
      <c r="R463" t="s">
        <v>133</v>
      </c>
      <c r="S463" t="str">
        <f>LEFT(R463,FIND("/",R463)-1)</f>
        <v>publishing</v>
      </c>
      <c r="T463" t="str">
        <f>RIGHT(R463,LEN(R463)-LEN(S463)-1)</f>
        <v>radio &amp; podcasts</v>
      </c>
    </row>
    <row r="464" spans="1:20" x14ac:dyDescent="0.35">
      <c r="A464">
        <v>44</v>
      </c>
      <c r="B464" s="4" t="s">
        <v>134</v>
      </c>
      <c r="C464" s="3" t="s">
        <v>135</v>
      </c>
      <c r="D464">
        <v>1600</v>
      </c>
      <c r="E464">
        <v>10541</v>
      </c>
      <c r="F464">
        <f>ROUND(100*E464/D464,0)</f>
        <v>659</v>
      </c>
      <c r="G464" t="s">
        <v>20</v>
      </c>
      <c r="H464">
        <v>98</v>
      </c>
      <c r="I464">
        <f>ROUND(IF(H464&gt;0,E464/H464,0),2)</f>
        <v>107.56</v>
      </c>
      <c r="J464" t="s">
        <v>36</v>
      </c>
      <c r="K464" t="s">
        <v>37</v>
      </c>
      <c r="L464">
        <v>1552798800</v>
      </c>
      <c r="M464" s="8">
        <f>(((L464/60)/60)/24)+DATE(1970,1,1)</f>
        <v>43541.208333333328</v>
      </c>
      <c r="N464">
        <v>1552885200</v>
      </c>
      <c r="O464" s="8">
        <f>(((N464/60)/60)/24)+DATE(1970,1,1)</f>
        <v>43542.208333333328</v>
      </c>
      <c r="P464" t="b">
        <v>0</v>
      </c>
      <c r="Q464" t="b">
        <v>0</v>
      </c>
      <c r="R464" t="s">
        <v>119</v>
      </c>
      <c r="S464" t="str">
        <f>LEFT(R464,FIND("/",R464)-1)</f>
        <v>publishing</v>
      </c>
      <c r="T464" t="str">
        <f>RIGHT(R464,LEN(R464)-LEN(S464)-1)</f>
        <v>fiction</v>
      </c>
    </row>
    <row r="465" spans="1:20" x14ac:dyDescent="0.35">
      <c r="A465">
        <v>46</v>
      </c>
      <c r="B465" s="4" t="s">
        <v>138</v>
      </c>
      <c r="C465" s="3" t="s">
        <v>139</v>
      </c>
      <c r="D465">
        <v>3700</v>
      </c>
      <c r="E465">
        <v>4247</v>
      </c>
      <c r="F465">
        <f>ROUND(100*E465/D465,0)</f>
        <v>115</v>
      </c>
      <c r="G465" t="s">
        <v>20</v>
      </c>
      <c r="H465">
        <v>92</v>
      </c>
      <c r="I465">
        <f>ROUND(IF(H465&gt;0,E465/H465,0),2)</f>
        <v>46.16</v>
      </c>
      <c r="J465" t="s">
        <v>21</v>
      </c>
      <c r="K465" t="s">
        <v>22</v>
      </c>
      <c r="L465">
        <v>1278565200</v>
      </c>
      <c r="M465" s="8">
        <f>(((L465/60)/60)/24)+DATE(1970,1,1)</f>
        <v>40367.208333333336</v>
      </c>
      <c r="N465">
        <v>1280552400</v>
      </c>
      <c r="O465" s="8">
        <f>(((N465/60)/60)/24)+DATE(1970,1,1)</f>
        <v>40390.208333333336</v>
      </c>
      <c r="P465" t="b">
        <v>0</v>
      </c>
      <c r="Q465" t="b">
        <v>0</v>
      </c>
      <c r="R465" t="s">
        <v>23</v>
      </c>
      <c r="S465" t="str">
        <f>LEFT(R465,FIND("/",R465)-1)</f>
        <v>music</v>
      </c>
      <c r="T465" t="str">
        <f>RIGHT(R465,LEN(R465)-LEN(S465)-1)</f>
        <v>rock</v>
      </c>
    </row>
    <row r="466" spans="1:20" x14ac:dyDescent="0.35">
      <c r="A466">
        <v>47</v>
      </c>
      <c r="B466" s="4" t="s">
        <v>140</v>
      </c>
      <c r="C466" s="3" t="s">
        <v>141</v>
      </c>
      <c r="D466">
        <v>1500</v>
      </c>
      <c r="E466">
        <v>7129</v>
      </c>
      <c r="F466">
        <f>ROUND(100*E466/D466,0)</f>
        <v>475</v>
      </c>
      <c r="G466" t="s">
        <v>20</v>
      </c>
      <c r="H466">
        <v>149</v>
      </c>
      <c r="I466">
        <f>ROUND(IF(H466&gt;0,E466/H466,0),2)</f>
        <v>47.85</v>
      </c>
      <c r="J466" t="s">
        <v>21</v>
      </c>
      <c r="K466" t="s">
        <v>22</v>
      </c>
      <c r="L466">
        <v>1396069200</v>
      </c>
      <c r="M466" s="8">
        <f>(((L466/60)/60)/24)+DATE(1970,1,1)</f>
        <v>41727.208333333336</v>
      </c>
      <c r="N466">
        <v>1398661200</v>
      </c>
      <c r="O466" s="8">
        <f>(((N466/60)/60)/24)+DATE(1970,1,1)</f>
        <v>41757.208333333336</v>
      </c>
      <c r="P466" t="b">
        <v>0</v>
      </c>
      <c r="Q466" t="b">
        <v>0</v>
      </c>
      <c r="R466" t="s">
        <v>33</v>
      </c>
      <c r="S466" t="str">
        <f>LEFT(R466,FIND("/",R466)-1)</f>
        <v>theater</v>
      </c>
      <c r="T466" t="str">
        <f>RIGHT(R466,LEN(R466)-LEN(S466)-1)</f>
        <v>plays</v>
      </c>
    </row>
    <row r="467" spans="1:20" x14ac:dyDescent="0.35">
      <c r="A467">
        <v>48</v>
      </c>
      <c r="B467" s="4" t="s">
        <v>142</v>
      </c>
      <c r="C467" s="3" t="s">
        <v>143</v>
      </c>
      <c r="D467">
        <v>33300</v>
      </c>
      <c r="E467">
        <v>128862</v>
      </c>
      <c r="F467">
        <f>ROUND(100*E467/D467,0)</f>
        <v>387</v>
      </c>
      <c r="G467" t="s">
        <v>20</v>
      </c>
      <c r="H467">
        <v>2431</v>
      </c>
      <c r="I467">
        <f>ROUND(IF(H467&gt;0,E467/H467,0),2)</f>
        <v>53.01</v>
      </c>
      <c r="J467" t="s">
        <v>21</v>
      </c>
      <c r="K467" t="s">
        <v>22</v>
      </c>
      <c r="L467">
        <v>1435208400</v>
      </c>
      <c r="M467" s="8">
        <f>(((L467/60)/60)/24)+DATE(1970,1,1)</f>
        <v>42180.208333333328</v>
      </c>
      <c r="N467">
        <v>1436245200</v>
      </c>
      <c r="O467" s="8">
        <f>(((N467/60)/60)/24)+DATE(1970,1,1)</f>
        <v>42192.208333333328</v>
      </c>
      <c r="P467" t="b">
        <v>0</v>
      </c>
      <c r="Q467" t="b">
        <v>0</v>
      </c>
      <c r="R467" t="s">
        <v>33</v>
      </c>
      <c r="S467" t="str">
        <f>LEFT(R467,FIND("/",R467)-1)</f>
        <v>theater</v>
      </c>
      <c r="T467" t="str">
        <f>RIGHT(R467,LEN(R467)-LEN(S467)-1)</f>
        <v>plays</v>
      </c>
    </row>
    <row r="468" spans="1:20" x14ac:dyDescent="0.35">
      <c r="A468">
        <v>49</v>
      </c>
      <c r="B468" s="4" t="s">
        <v>144</v>
      </c>
      <c r="C468" s="3" t="s">
        <v>145</v>
      </c>
      <c r="D468">
        <v>7200</v>
      </c>
      <c r="E468">
        <v>13653</v>
      </c>
      <c r="F468">
        <f>ROUND(100*E468/D468,0)</f>
        <v>190</v>
      </c>
      <c r="G468" t="s">
        <v>20</v>
      </c>
      <c r="H468">
        <v>303</v>
      </c>
      <c r="I468">
        <f>ROUND(IF(H468&gt;0,E468/H468,0),2)</f>
        <v>45.06</v>
      </c>
      <c r="J468" t="s">
        <v>21</v>
      </c>
      <c r="K468" t="s">
        <v>22</v>
      </c>
      <c r="L468">
        <v>1571547600</v>
      </c>
      <c r="M468" s="8">
        <f>(((L468/60)/60)/24)+DATE(1970,1,1)</f>
        <v>43758.208333333328</v>
      </c>
      <c r="N468">
        <v>1575439200</v>
      </c>
      <c r="O468" s="8">
        <f>(((N468/60)/60)/24)+DATE(1970,1,1)</f>
        <v>43803.25</v>
      </c>
      <c r="P468" t="b">
        <v>0</v>
      </c>
      <c r="Q468" t="b">
        <v>0</v>
      </c>
      <c r="R468" t="s">
        <v>23</v>
      </c>
      <c r="S468" t="str">
        <f>LEFT(R468,FIND("/",R468)-1)</f>
        <v>music</v>
      </c>
      <c r="T468" t="str">
        <f>RIGHT(R468,LEN(R468)-LEN(S468)-1)</f>
        <v>rock</v>
      </c>
    </row>
    <row r="469" spans="1:20" x14ac:dyDescent="0.35">
      <c r="A469">
        <v>53</v>
      </c>
      <c r="B469" s="4" t="s">
        <v>153</v>
      </c>
      <c r="C469" s="3" t="s">
        <v>154</v>
      </c>
      <c r="D469">
        <v>8800</v>
      </c>
      <c r="E469">
        <v>12356</v>
      </c>
      <c r="F469">
        <f>ROUND(100*E469/D469,0)</f>
        <v>140</v>
      </c>
      <c r="G469" t="s">
        <v>20</v>
      </c>
      <c r="H469">
        <v>209</v>
      </c>
      <c r="I469">
        <f>ROUND(IF(H469&gt;0,E469/H469,0),2)</f>
        <v>59.12</v>
      </c>
      <c r="J469" t="s">
        <v>21</v>
      </c>
      <c r="K469" t="s">
        <v>22</v>
      </c>
      <c r="L469">
        <v>1400562000</v>
      </c>
      <c r="M469" s="8">
        <f>(((L469/60)/60)/24)+DATE(1970,1,1)</f>
        <v>41779.208333333336</v>
      </c>
      <c r="N469">
        <v>1403931600</v>
      </c>
      <c r="O469" s="8">
        <f>(((N469/60)/60)/24)+DATE(1970,1,1)</f>
        <v>41818.208333333336</v>
      </c>
      <c r="P469" t="b">
        <v>0</v>
      </c>
      <c r="Q469" t="b">
        <v>0</v>
      </c>
      <c r="R469" t="s">
        <v>53</v>
      </c>
      <c r="S469" t="str">
        <f>LEFT(R469,FIND("/",R469)-1)</f>
        <v>film &amp; video</v>
      </c>
      <c r="T469" t="str">
        <f>RIGHT(R469,LEN(R469)-LEN(S469)-1)</f>
        <v>drama</v>
      </c>
    </row>
    <row r="470" spans="1:20" x14ac:dyDescent="0.35">
      <c r="A470">
        <v>55</v>
      </c>
      <c r="B470" s="4" t="s">
        <v>157</v>
      </c>
      <c r="C470" s="3" t="s">
        <v>158</v>
      </c>
      <c r="D470">
        <v>6600</v>
      </c>
      <c r="E470">
        <v>11746</v>
      </c>
      <c r="F470">
        <f>ROUND(100*E470/D470,0)</f>
        <v>178</v>
      </c>
      <c r="G470" t="s">
        <v>20</v>
      </c>
      <c r="H470">
        <v>131</v>
      </c>
      <c r="I470">
        <f>ROUND(IF(H470&gt;0,E470/H470,0),2)</f>
        <v>89.66</v>
      </c>
      <c r="J470" t="s">
        <v>21</v>
      </c>
      <c r="K470" t="s">
        <v>22</v>
      </c>
      <c r="L470">
        <v>1532926800</v>
      </c>
      <c r="M470" s="8">
        <f>(((L470/60)/60)/24)+DATE(1970,1,1)</f>
        <v>43311.208333333328</v>
      </c>
      <c r="N470">
        <v>1533358800</v>
      </c>
      <c r="O470" s="8">
        <f>(((N470/60)/60)/24)+DATE(1970,1,1)</f>
        <v>43316.208333333328</v>
      </c>
      <c r="P470" t="b">
        <v>0</v>
      </c>
      <c r="Q470" t="b">
        <v>0</v>
      </c>
      <c r="R470" t="s">
        <v>159</v>
      </c>
      <c r="S470" t="str">
        <f>LEFT(R470,FIND("/",R470)-1)</f>
        <v>music</v>
      </c>
      <c r="T470" t="str">
        <f>RIGHT(R470,LEN(R470)-LEN(S470)-1)</f>
        <v>jazz</v>
      </c>
    </row>
    <row r="471" spans="1:20" ht="31" x14ac:dyDescent="0.35">
      <c r="A471">
        <v>56</v>
      </c>
      <c r="B471" s="4" t="s">
        <v>160</v>
      </c>
      <c r="C471" s="3" t="s">
        <v>161</v>
      </c>
      <c r="D471">
        <v>8000</v>
      </c>
      <c r="E471">
        <v>11493</v>
      </c>
      <c r="F471">
        <f>ROUND(100*E471/D471,0)</f>
        <v>144</v>
      </c>
      <c r="G471" t="s">
        <v>20</v>
      </c>
      <c r="H471">
        <v>164</v>
      </c>
      <c r="I471">
        <f>ROUND(IF(H471&gt;0,E471/H471,0),2)</f>
        <v>70.08</v>
      </c>
      <c r="J471" t="s">
        <v>21</v>
      </c>
      <c r="K471" t="s">
        <v>22</v>
      </c>
      <c r="L471">
        <v>1420869600</v>
      </c>
      <c r="M471" s="8">
        <f>(((L471/60)/60)/24)+DATE(1970,1,1)</f>
        <v>42014.25</v>
      </c>
      <c r="N471">
        <v>1421474400</v>
      </c>
      <c r="O471" s="8">
        <f>(((N471/60)/60)/24)+DATE(1970,1,1)</f>
        <v>42021.25</v>
      </c>
      <c r="P471" t="b">
        <v>0</v>
      </c>
      <c r="Q471" t="b">
        <v>0</v>
      </c>
      <c r="R471" t="s">
        <v>65</v>
      </c>
      <c r="S471" t="str">
        <f>LEFT(R471,FIND("/",R471)-1)</f>
        <v>technology</v>
      </c>
      <c r="T471" t="str">
        <f>RIGHT(R471,LEN(R471)-LEN(S471)-1)</f>
        <v>wearables</v>
      </c>
    </row>
    <row r="472" spans="1:20" x14ac:dyDescent="0.35">
      <c r="A472">
        <v>57</v>
      </c>
      <c r="B472" s="4" t="s">
        <v>162</v>
      </c>
      <c r="C472" s="3" t="s">
        <v>163</v>
      </c>
      <c r="D472">
        <v>2900</v>
      </c>
      <c r="E472">
        <v>6243</v>
      </c>
      <c r="F472">
        <f>ROUND(100*E472/D472,0)</f>
        <v>215</v>
      </c>
      <c r="G472" t="s">
        <v>20</v>
      </c>
      <c r="H472">
        <v>201</v>
      </c>
      <c r="I472">
        <f>ROUND(IF(H472&gt;0,E472/H472,0),2)</f>
        <v>31.06</v>
      </c>
      <c r="J472" t="s">
        <v>21</v>
      </c>
      <c r="K472" t="s">
        <v>22</v>
      </c>
      <c r="L472">
        <v>1504242000</v>
      </c>
      <c r="M472" s="8">
        <f>(((L472/60)/60)/24)+DATE(1970,1,1)</f>
        <v>42979.208333333328</v>
      </c>
      <c r="N472">
        <v>1505278800</v>
      </c>
      <c r="O472" s="8">
        <f>(((N472/60)/60)/24)+DATE(1970,1,1)</f>
        <v>42991.208333333328</v>
      </c>
      <c r="P472" t="b">
        <v>0</v>
      </c>
      <c r="Q472" t="b">
        <v>0</v>
      </c>
      <c r="R472" t="s">
        <v>89</v>
      </c>
      <c r="S472" t="str">
        <f>LEFT(R472,FIND("/",R472)-1)</f>
        <v>games</v>
      </c>
      <c r="T472" t="str">
        <f>RIGHT(R472,LEN(R472)-LEN(S472)-1)</f>
        <v>video games</v>
      </c>
    </row>
    <row r="473" spans="1:20" x14ac:dyDescent="0.35">
      <c r="A473">
        <v>58</v>
      </c>
      <c r="B473" s="4" t="s">
        <v>164</v>
      </c>
      <c r="C473" s="3" t="s">
        <v>165</v>
      </c>
      <c r="D473">
        <v>2700</v>
      </c>
      <c r="E473">
        <v>6132</v>
      </c>
      <c r="F473">
        <f>ROUND(100*E473/D473,0)</f>
        <v>227</v>
      </c>
      <c r="G473" t="s">
        <v>20</v>
      </c>
      <c r="H473">
        <v>211</v>
      </c>
      <c r="I473">
        <f>ROUND(IF(H473&gt;0,E473/H473,0),2)</f>
        <v>29.06</v>
      </c>
      <c r="J473" t="s">
        <v>21</v>
      </c>
      <c r="K473" t="s">
        <v>22</v>
      </c>
      <c r="L473">
        <v>1442811600</v>
      </c>
      <c r="M473" s="8">
        <f>(((L473/60)/60)/24)+DATE(1970,1,1)</f>
        <v>42268.208333333328</v>
      </c>
      <c r="N473">
        <v>1443934800</v>
      </c>
      <c r="O473" s="8">
        <f>(((N473/60)/60)/24)+DATE(1970,1,1)</f>
        <v>42281.208333333328</v>
      </c>
      <c r="P473" t="b">
        <v>0</v>
      </c>
      <c r="Q473" t="b">
        <v>0</v>
      </c>
      <c r="R473" t="s">
        <v>33</v>
      </c>
      <c r="S473" t="str">
        <f>LEFT(R473,FIND("/",R473)-1)</f>
        <v>theater</v>
      </c>
      <c r="T473" t="str">
        <f>RIGHT(R473,LEN(R473)-LEN(S473)-1)</f>
        <v>plays</v>
      </c>
    </row>
    <row r="474" spans="1:20" x14ac:dyDescent="0.35">
      <c r="A474">
        <v>59</v>
      </c>
      <c r="B474" s="4" t="s">
        <v>166</v>
      </c>
      <c r="C474" s="3" t="s">
        <v>167</v>
      </c>
      <c r="D474">
        <v>1400</v>
      </c>
      <c r="E474">
        <v>3851</v>
      </c>
      <c r="F474">
        <f>ROUND(100*E474/D474,0)</f>
        <v>275</v>
      </c>
      <c r="G474" t="s">
        <v>20</v>
      </c>
      <c r="H474">
        <v>128</v>
      </c>
      <c r="I474">
        <f>ROUND(IF(H474&gt;0,E474/H474,0),2)</f>
        <v>30.09</v>
      </c>
      <c r="J474" t="s">
        <v>21</v>
      </c>
      <c r="K474" t="s">
        <v>22</v>
      </c>
      <c r="L474">
        <v>1497243600</v>
      </c>
      <c r="M474" s="8">
        <f>(((L474/60)/60)/24)+DATE(1970,1,1)</f>
        <v>42898.208333333328</v>
      </c>
      <c r="N474">
        <v>1498539600</v>
      </c>
      <c r="O474" s="8">
        <f>(((N474/60)/60)/24)+DATE(1970,1,1)</f>
        <v>42913.208333333328</v>
      </c>
      <c r="P474" t="b">
        <v>0</v>
      </c>
      <c r="Q474" t="b">
        <v>1</v>
      </c>
      <c r="R474" t="s">
        <v>33</v>
      </c>
      <c r="S474" t="str">
        <f>LEFT(R474,FIND("/",R474)-1)</f>
        <v>theater</v>
      </c>
      <c r="T474" t="str">
        <f>RIGHT(R474,LEN(R474)-LEN(S474)-1)</f>
        <v>plays</v>
      </c>
    </row>
    <row r="475" spans="1:20" x14ac:dyDescent="0.35">
      <c r="A475">
        <v>60</v>
      </c>
      <c r="B475" s="4" t="s">
        <v>168</v>
      </c>
      <c r="C475" s="3" t="s">
        <v>169</v>
      </c>
      <c r="D475">
        <v>94200</v>
      </c>
      <c r="E475">
        <v>135997</v>
      </c>
      <c r="F475">
        <f>ROUND(100*E475/D475,0)</f>
        <v>144</v>
      </c>
      <c r="G475" t="s">
        <v>20</v>
      </c>
      <c r="H475">
        <v>1600</v>
      </c>
      <c r="I475">
        <f>ROUND(IF(H475&gt;0,E475/H475,0),2)</f>
        <v>85</v>
      </c>
      <c r="J475" t="s">
        <v>15</v>
      </c>
      <c r="K475" t="s">
        <v>16</v>
      </c>
      <c r="L475">
        <v>1342501200</v>
      </c>
      <c r="M475" s="8">
        <f>(((L475/60)/60)/24)+DATE(1970,1,1)</f>
        <v>41107.208333333336</v>
      </c>
      <c r="N475">
        <v>1342760400</v>
      </c>
      <c r="O475" s="8">
        <f>(((N475/60)/60)/24)+DATE(1970,1,1)</f>
        <v>41110.208333333336</v>
      </c>
      <c r="P475" t="b">
        <v>0</v>
      </c>
      <c r="Q475" t="b">
        <v>0</v>
      </c>
      <c r="R475" t="s">
        <v>33</v>
      </c>
      <c r="S475" t="str">
        <f>LEFT(R475,FIND("/",R475)-1)</f>
        <v>theater</v>
      </c>
      <c r="T475" t="str">
        <f>RIGHT(R475,LEN(R475)-LEN(S475)-1)</f>
        <v>plays</v>
      </c>
    </row>
    <row r="476" spans="1:20" x14ac:dyDescent="0.35">
      <c r="A476">
        <v>62</v>
      </c>
      <c r="B476" s="4" t="s">
        <v>172</v>
      </c>
      <c r="C476" s="3" t="s">
        <v>173</v>
      </c>
      <c r="D476">
        <v>2000</v>
      </c>
      <c r="E476">
        <v>14452</v>
      </c>
      <c r="F476">
        <f>ROUND(100*E476/D476,0)</f>
        <v>723</v>
      </c>
      <c r="G476" t="s">
        <v>20</v>
      </c>
      <c r="H476">
        <v>249</v>
      </c>
      <c r="I476">
        <f>ROUND(IF(H476&gt;0,E476/H476,0),2)</f>
        <v>58.04</v>
      </c>
      <c r="J476" t="s">
        <v>21</v>
      </c>
      <c r="K476" t="s">
        <v>22</v>
      </c>
      <c r="L476">
        <v>1433480400</v>
      </c>
      <c r="M476" s="8">
        <f>(((L476/60)/60)/24)+DATE(1970,1,1)</f>
        <v>42160.208333333328</v>
      </c>
      <c r="N476">
        <v>1433566800</v>
      </c>
      <c r="O476" s="8">
        <f>(((N476/60)/60)/24)+DATE(1970,1,1)</f>
        <v>42161.208333333328</v>
      </c>
      <c r="P476" t="b">
        <v>0</v>
      </c>
      <c r="Q476" t="b">
        <v>0</v>
      </c>
      <c r="R476" t="s">
        <v>28</v>
      </c>
      <c r="S476" t="str">
        <f>LEFT(R476,FIND("/",R476)-1)</f>
        <v>technology</v>
      </c>
      <c r="T476" t="str">
        <f>RIGHT(R476,LEN(R476)-LEN(S476)-1)</f>
        <v>web</v>
      </c>
    </row>
    <row r="477" spans="1:20" x14ac:dyDescent="0.35">
      <c r="A477">
        <v>65</v>
      </c>
      <c r="B477" s="4" t="s">
        <v>178</v>
      </c>
      <c r="C477" s="3" t="s">
        <v>179</v>
      </c>
      <c r="D477">
        <v>6100</v>
      </c>
      <c r="E477">
        <v>14405</v>
      </c>
      <c r="F477">
        <f>ROUND(100*E477/D477,0)</f>
        <v>236</v>
      </c>
      <c r="G477" t="s">
        <v>20</v>
      </c>
      <c r="H477">
        <v>236</v>
      </c>
      <c r="I477">
        <f>ROUND(IF(H477&gt;0,E477/H477,0),2)</f>
        <v>61.04</v>
      </c>
      <c r="J477" t="s">
        <v>21</v>
      </c>
      <c r="K477" t="s">
        <v>22</v>
      </c>
      <c r="L477">
        <v>1296108000</v>
      </c>
      <c r="M477" s="8">
        <f>(((L477/60)/60)/24)+DATE(1970,1,1)</f>
        <v>40570.25</v>
      </c>
      <c r="N477">
        <v>1296712800</v>
      </c>
      <c r="O477" s="8">
        <f>(((N477/60)/60)/24)+DATE(1970,1,1)</f>
        <v>40577.25</v>
      </c>
      <c r="P477" t="b">
        <v>0</v>
      </c>
      <c r="Q477" t="b">
        <v>0</v>
      </c>
      <c r="R477" t="s">
        <v>33</v>
      </c>
      <c r="S477" t="str">
        <f>LEFT(R477,FIND("/",R477)-1)</f>
        <v>theater</v>
      </c>
      <c r="T477" t="str">
        <f>RIGHT(R477,LEN(R477)-LEN(S477)-1)</f>
        <v>plays</v>
      </c>
    </row>
    <row r="478" spans="1:20" ht="31" x14ac:dyDescent="0.35">
      <c r="A478">
        <v>67</v>
      </c>
      <c r="B478" s="4" t="s">
        <v>182</v>
      </c>
      <c r="C478" s="3" t="s">
        <v>183</v>
      </c>
      <c r="D478">
        <v>72600</v>
      </c>
      <c r="E478">
        <v>117892</v>
      </c>
      <c r="F478">
        <f>ROUND(100*E478/D478,0)</f>
        <v>162</v>
      </c>
      <c r="G478" t="s">
        <v>20</v>
      </c>
      <c r="H478">
        <v>4065</v>
      </c>
      <c r="I478">
        <f>ROUND(IF(H478&gt;0,E478/H478,0),2)</f>
        <v>29</v>
      </c>
      <c r="J478" t="s">
        <v>40</v>
      </c>
      <c r="K478" t="s">
        <v>41</v>
      </c>
      <c r="L478">
        <v>1264399200</v>
      </c>
      <c r="M478" s="8">
        <f>(((L478/60)/60)/24)+DATE(1970,1,1)</f>
        <v>40203.25</v>
      </c>
      <c r="N478">
        <v>1264831200</v>
      </c>
      <c r="O478" s="8">
        <f>(((N478/60)/60)/24)+DATE(1970,1,1)</f>
        <v>40208.25</v>
      </c>
      <c r="P478" t="b">
        <v>0</v>
      </c>
      <c r="Q478" t="b">
        <v>1</v>
      </c>
      <c r="R478" t="s">
        <v>65</v>
      </c>
      <c r="S478" t="str">
        <f>LEFT(R478,FIND("/",R478)-1)</f>
        <v>technology</v>
      </c>
      <c r="T478" t="str">
        <f>RIGHT(R478,LEN(R478)-LEN(S478)-1)</f>
        <v>wearables</v>
      </c>
    </row>
    <row r="479" spans="1:20" x14ac:dyDescent="0.35">
      <c r="A479">
        <v>68</v>
      </c>
      <c r="B479" s="4" t="s">
        <v>184</v>
      </c>
      <c r="C479" s="3" t="s">
        <v>185</v>
      </c>
      <c r="D479">
        <v>5700</v>
      </c>
      <c r="E479">
        <v>14508</v>
      </c>
      <c r="F479">
        <f>ROUND(100*E479/D479,0)</f>
        <v>255</v>
      </c>
      <c r="G479" t="s">
        <v>20</v>
      </c>
      <c r="H479">
        <v>246</v>
      </c>
      <c r="I479">
        <f>ROUND(IF(H479&gt;0,E479/H479,0),2)</f>
        <v>58.98</v>
      </c>
      <c r="J479" t="s">
        <v>107</v>
      </c>
      <c r="K479" t="s">
        <v>108</v>
      </c>
      <c r="L479">
        <v>1501131600</v>
      </c>
      <c r="M479" s="8">
        <f>(((L479/60)/60)/24)+DATE(1970,1,1)</f>
        <v>42943.208333333328</v>
      </c>
      <c r="N479">
        <v>1505192400</v>
      </c>
      <c r="O479" s="8">
        <f>(((N479/60)/60)/24)+DATE(1970,1,1)</f>
        <v>42990.208333333328</v>
      </c>
      <c r="P479" t="b">
        <v>0</v>
      </c>
      <c r="Q479" t="b">
        <v>1</v>
      </c>
      <c r="R479" t="s">
        <v>33</v>
      </c>
      <c r="S479" t="str">
        <f>LEFT(R479,FIND("/",R479)-1)</f>
        <v>theater</v>
      </c>
      <c r="T479" t="str">
        <f>RIGHT(R479,LEN(R479)-LEN(S479)-1)</f>
        <v>plays</v>
      </c>
    </row>
    <row r="480" spans="1:20" x14ac:dyDescent="0.35">
      <c r="A480">
        <v>70</v>
      </c>
      <c r="B480" s="4" t="s">
        <v>188</v>
      </c>
      <c r="C480" s="3" t="s">
        <v>189</v>
      </c>
      <c r="D480">
        <v>128000</v>
      </c>
      <c r="E480">
        <v>158389</v>
      </c>
      <c r="F480">
        <f>ROUND(100*E480/D480,0)</f>
        <v>124</v>
      </c>
      <c r="G480" t="s">
        <v>20</v>
      </c>
      <c r="H480">
        <v>2475</v>
      </c>
      <c r="I480">
        <f>ROUND(IF(H480&gt;0,E480/H480,0),2)</f>
        <v>64</v>
      </c>
      <c r="J480" t="s">
        <v>107</v>
      </c>
      <c r="K480" t="s">
        <v>108</v>
      </c>
      <c r="L480">
        <v>1288674000</v>
      </c>
      <c r="M480" s="8">
        <f>(((L480/60)/60)/24)+DATE(1970,1,1)</f>
        <v>40484.208333333336</v>
      </c>
      <c r="N480">
        <v>1292911200</v>
      </c>
      <c r="O480" s="8">
        <f>(((N480/60)/60)/24)+DATE(1970,1,1)</f>
        <v>40533.25</v>
      </c>
      <c r="P480" t="b">
        <v>0</v>
      </c>
      <c r="Q480" t="b">
        <v>1</v>
      </c>
      <c r="R480" t="s">
        <v>33</v>
      </c>
      <c r="S480" t="str">
        <f>LEFT(R480,FIND("/",R480)-1)</f>
        <v>theater</v>
      </c>
      <c r="T480" t="str">
        <f>RIGHT(R480,LEN(R480)-LEN(S480)-1)</f>
        <v>plays</v>
      </c>
    </row>
    <row r="481" spans="1:20" ht="31" x14ac:dyDescent="0.35">
      <c r="A481">
        <v>71</v>
      </c>
      <c r="B481" s="4" t="s">
        <v>190</v>
      </c>
      <c r="C481" s="3" t="s">
        <v>191</v>
      </c>
      <c r="D481">
        <v>6000</v>
      </c>
      <c r="E481">
        <v>6484</v>
      </c>
      <c r="F481">
        <f>ROUND(100*E481/D481,0)</f>
        <v>108</v>
      </c>
      <c r="G481" t="s">
        <v>20</v>
      </c>
      <c r="H481">
        <v>76</v>
      </c>
      <c r="I481">
        <f>ROUND(IF(H481&gt;0,E481/H481,0),2)</f>
        <v>85.32</v>
      </c>
      <c r="J481" t="s">
        <v>21</v>
      </c>
      <c r="K481" t="s">
        <v>22</v>
      </c>
      <c r="L481">
        <v>1575093600</v>
      </c>
      <c r="M481" s="8">
        <f>(((L481/60)/60)/24)+DATE(1970,1,1)</f>
        <v>43799.25</v>
      </c>
      <c r="N481">
        <v>1575439200</v>
      </c>
      <c r="O481" s="8">
        <f>(((N481/60)/60)/24)+DATE(1970,1,1)</f>
        <v>43803.25</v>
      </c>
      <c r="P481" t="b">
        <v>0</v>
      </c>
      <c r="Q481" t="b">
        <v>0</v>
      </c>
      <c r="R481" t="s">
        <v>33</v>
      </c>
      <c r="S481" t="str">
        <f>LEFT(R481,FIND("/",R481)-1)</f>
        <v>theater</v>
      </c>
      <c r="T481" t="str">
        <f>RIGHT(R481,LEN(R481)-LEN(S481)-1)</f>
        <v>plays</v>
      </c>
    </row>
    <row r="482" spans="1:20" x14ac:dyDescent="0.35">
      <c r="A482">
        <v>72</v>
      </c>
      <c r="B482" s="4" t="s">
        <v>192</v>
      </c>
      <c r="C482" s="3" t="s">
        <v>193</v>
      </c>
      <c r="D482">
        <v>600</v>
      </c>
      <c r="E482">
        <v>4022</v>
      </c>
      <c r="F482">
        <f>ROUND(100*E482/D482,0)</f>
        <v>670</v>
      </c>
      <c r="G482" t="s">
        <v>20</v>
      </c>
      <c r="H482">
        <v>54</v>
      </c>
      <c r="I482">
        <f>ROUND(IF(H482&gt;0,E482/H482,0),2)</f>
        <v>74.48</v>
      </c>
      <c r="J482" t="s">
        <v>21</v>
      </c>
      <c r="K482" t="s">
        <v>22</v>
      </c>
      <c r="L482">
        <v>1435726800</v>
      </c>
      <c r="M482" s="8">
        <f>(((L482/60)/60)/24)+DATE(1970,1,1)</f>
        <v>42186.208333333328</v>
      </c>
      <c r="N482">
        <v>1438837200</v>
      </c>
      <c r="O482" s="8">
        <f>(((N482/60)/60)/24)+DATE(1970,1,1)</f>
        <v>42222.208333333328</v>
      </c>
      <c r="P482" t="b">
        <v>0</v>
      </c>
      <c r="Q482" t="b">
        <v>0</v>
      </c>
      <c r="R482" t="s">
        <v>71</v>
      </c>
      <c r="S482" t="str">
        <f>LEFT(R482,FIND("/",R482)-1)</f>
        <v>film &amp; video</v>
      </c>
      <c r="T482" t="str">
        <f>RIGHT(R482,LEN(R482)-LEN(S482)-1)</f>
        <v>animation</v>
      </c>
    </row>
    <row r="483" spans="1:20" x14ac:dyDescent="0.35">
      <c r="A483">
        <v>73</v>
      </c>
      <c r="B483" s="4" t="s">
        <v>194</v>
      </c>
      <c r="C483" s="3" t="s">
        <v>195</v>
      </c>
      <c r="D483">
        <v>1400</v>
      </c>
      <c r="E483">
        <v>9253</v>
      </c>
      <c r="F483">
        <f>ROUND(100*E483/D483,0)</f>
        <v>661</v>
      </c>
      <c r="G483" t="s">
        <v>20</v>
      </c>
      <c r="H483">
        <v>88</v>
      </c>
      <c r="I483">
        <f>ROUND(IF(H483&gt;0,E483/H483,0),2)</f>
        <v>105.15</v>
      </c>
      <c r="J483" t="s">
        <v>21</v>
      </c>
      <c r="K483" t="s">
        <v>22</v>
      </c>
      <c r="L483">
        <v>1480226400</v>
      </c>
      <c r="M483" s="8">
        <f>(((L483/60)/60)/24)+DATE(1970,1,1)</f>
        <v>42701.25</v>
      </c>
      <c r="N483">
        <v>1480485600</v>
      </c>
      <c r="O483" s="8">
        <f>(((N483/60)/60)/24)+DATE(1970,1,1)</f>
        <v>42704.25</v>
      </c>
      <c r="P483" t="b">
        <v>0</v>
      </c>
      <c r="Q483" t="b">
        <v>0</v>
      </c>
      <c r="R483" t="s">
        <v>159</v>
      </c>
      <c r="S483" t="str">
        <f>LEFT(R483,FIND("/",R483)-1)</f>
        <v>music</v>
      </c>
      <c r="T483" t="str">
        <f>RIGHT(R483,LEN(R483)-LEN(S483)-1)</f>
        <v>jazz</v>
      </c>
    </row>
    <row r="484" spans="1:20" x14ac:dyDescent="0.35">
      <c r="A484">
        <v>74</v>
      </c>
      <c r="B484" s="4" t="s">
        <v>196</v>
      </c>
      <c r="C484" s="3" t="s">
        <v>197</v>
      </c>
      <c r="D484">
        <v>3900</v>
      </c>
      <c r="E484">
        <v>4776</v>
      </c>
      <c r="F484">
        <f>ROUND(100*E484/D484,0)</f>
        <v>122</v>
      </c>
      <c r="G484" t="s">
        <v>20</v>
      </c>
      <c r="H484">
        <v>85</v>
      </c>
      <c r="I484">
        <f>ROUND(IF(H484&gt;0,E484/H484,0),2)</f>
        <v>56.19</v>
      </c>
      <c r="J484" t="s">
        <v>40</v>
      </c>
      <c r="K484" t="s">
        <v>41</v>
      </c>
      <c r="L484">
        <v>1459054800</v>
      </c>
      <c r="M484" s="8">
        <f>(((L484/60)/60)/24)+DATE(1970,1,1)</f>
        <v>42456.208333333328</v>
      </c>
      <c r="N484">
        <v>1459141200</v>
      </c>
      <c r="O484" s="8">
        <f>(((N484/60)/60)/24)+DATE(1970,1,1)</f>
        <v>42457.208333333328</v>
      </c>
      <c r="P484" t="b">
        <v>0</v>
      </c>
      <c r="Q484" t="b">
        <v>0</v>
      </c>
      <c r="R484" t="s">
        <v>148</v>
      </c>
      <c r="S484" t="str">
        <f>LEFT(R484,FIND("/",R484)-1)</f>
        <v>music</v>
      </c>
      <c r="T484" t="str">
        <f>RIGHT(R484,LEN(R484)-LEN(S484)-1)</f>
        <v>metal</v>
      </c>
    </row>
    <row r="485" spans="1:20" x14ac:dyDescent="0.35">
      <c r="A485">
        <v>75</v>
      </c>
      <c r="B485" s="4" t="s">
        <v>198</v>
      </c>
      <c r="C485" s="3" t="s">
        <v>199</v>
      </c>
      <c r="D485">
        <v>9700</v>
      </c>
      <c r="E485">
        <v>14606</v>
      </c>
      <c r="F485">
        <f>ROUND(100*E485/D485,0)</f>
        <v>151</v>
      </c>
      <c r="G485" t="s">
        <v>20</v>
      </c>
      <c r="H485">
        <v>170</v>
      </c>
      <c r="I485">
        <f>ROUND(IF(H485&gt;0,E485/H485,0),2)</f>
        <v>85.92</v>
      </c>
      <c r="J485" t="s">
        <v>21</v>
      </c>
      <c r="K485" t="s">
        <v>22</v>
      </c>
      <c r="L485">
        <v>1531630800</v>
      </c>
      <c r="M485" s="8">
        <f>(((L485/60)/60)/24)+DATE(1970,1,1)</f>
        <v>43296.208333333328</v>
      </c>
      <c r="N485">
        <v>1532322000</v>
      </c>
      <c r="O485" s="8">
        <f>(((N485/60)/60)/24)+DATE(1970,1,1)</f>
        <v>43304.208333333328</v>
      </c>
      <c r="P485" t="b">
        <v>0</v>
      </c>
      <c r="Q485" t="b">
        <v>0</v>
      </c>
      <c r="R485" t="s">
        <v>122</v>
      </c>
      <c r="S485" t="str">
        <f>LEFT(R485,FIND("/",R485)-1)</f>
        <v>photography</v>
      </c>
      <c r="T485" t="str">
        <f>RIGHT(R485,LEN(R485)-LEN(S485)-1)</f>
        <v>photography books</v>
      </c>
    </row>
    <row r="486" spans="1:20" x14ac:dyDescent="0.35">
      <c r="A486">
        <v>78</v>
      </c>
      <c r="B486" s="4" t="s">
        <v>204</v>
      </c>
      <c r="C486" s="3" t="s">
        <v>205</v>
      </c>
      <c r="D486">
        <v>4500</v>
      </c>
      <c r="E486">
        <v>13536</v>
      </c>
      <c r="F486">
        <f>ROUND(100*E486/D486,0)</f>
        <v>301</v>
      </c>
      <c r="G486" t="s">
        <v>20</v>
      </c>
      <c r="H486">
        <v>330</v>
      </c>
      <c r="I486">
        <f>ROUND(IF(H486&gt;0,E486/H486,0),2)</f>
        <v>41.02</v>
      </c>
      <c r="J486" t="s">
        <v>21</v>
      </c>
      <c r="K486" t="s">
        <v>22</v>
      </c>
      <c r="L486">
        <v>1523854800</v>
      </c>
      <c r="M486" s="8">
        <f>(((L486/60)/60)/24)+DATE(1970,1,1)</f>
        <v>43206.208333333328</v>
      </c>
      <c r="N486">
        <v>1523941200</v>
      </c>
      <c r="O486" s="8">
        <f>(((N486/60)/60)/24)+DATE(1970,1,1)</f>
        <v>43207.208333333328</v>
      </c>
      <c r="P486" t="b">
        <v>0</v>
      </c>
      <c r="Q486" t="b">
        <v>0</v>
      </c>
      <c r="R486" t="s">
        <v>206</v>
      </c>
      <c r="S486" t="str">
        <f>LEFT(R486,FIND("/",R486)-1)</f>
        <v>publishing</v>
      </c>
      <c r="T486" t="str">
        <f>RIGHT(R486,LEN(R486)-LEN(S486)-1)</f>
        <v>translations</v>
      </c>
    </row>
    <row r="487" spans="1:20" x14ac:dyDescent="0.35">
      <c r="A487">
        <v>80</v>
      </c>
      <c r="B487" s="4" t="s">
        <v>209</v>
      </c>
      <c r="C487" s="3" t="s">
        <v>210</v>
      </c>
      <c r="D487">
        <v>1100</v>
      </c>
      <c r="E487">
        <v>7012</v>
      </c>
      <c r="F487">
        <f>ROUND(100*E487/D487,0)</f>
        <v>637</v>
      </c>
      <c r="G487" t="s">
        <v>20</v>
      </c>
      <c r="H487">
        <v>127</v>
      </c>
      <c r="I487">
        <f>ROUND(IF(H487&gt;0,E487/H487,0),2)</f>
        <v>55.21</v>
      </c>
      <c r="J487" t="s">
        <v>21</v>
      </c>
      <c r="K487" t="s">
        <v>22</v>
      </c>
      <c r="L487">
        <v>1503982800</v>
      </c>
      <c r="M487" s="8">
        <f>(((L487/60)/60)/24)+DATE(1970,1,1)</f>
        <v>42976.208333333328</v>
      </c>
      <c r="N487">
        <v>1506574800</v>
      </c>
      <c r="O487" s="8">
        <f>(((N487/60)/60)/24)+DATE(1970,1,1)</f>
        <v>43006.208333333328</v>
      </c>
      <c r="P487" t="b">
        <v>0</v>
      </c>
      <c r="Q487" t="b">
        <v>0</v>
      </c>
      <c r="R487" t="s">
        <v>89</v>
      </c>
      <c r="S487" t="str">
        <f>LEFT(R487,FIND("/",R487)-1)</f>
        <v>games</v>
      </c>
      <c r="T487" t="str">
        <f>RIGHT(R487,LEN(R487)-LEN(S487)-1)</f>
        <v>video games</v>
      </c>
    </row>
    <row r="488" spans="1:20" x14ac:dyDescent="0.35">
      <c r="A488">
        <v>81</v>
      </c>
      <c r="B488" s="4" t="s">
        <v>211</v>
      </c>
      <c r="C488" s="3" t="s">
        <v>212</v>
      </c>
      <c r="D488">
        <v>16800</v>
      </c>
      <c r="E488">
        <v>37857</v>
      </c>
      <c r="F488">
        <f>ROUND(100*E488/D488,0)</f>
        <v>225</v>
      </c>
      <c r="G488" t="s">
        <v>20</v>
      </c>
      <c r="H488">
        <v>411</v>
      </c>
      <c r="I488">
        <f>ROUND(IF(H488&gt;0,E488/H488,0),2)</f>
        <v>92.11</v>
      </c>
      <c r="J488" t="s">
        <v>21</v>
      </c>
      <c r="K488" t="s">
        <v>22</v>
      </c>
      <c r="L488">
        <v>1511416800</v>
      </c>
      <c r="M488" s="8">
        <f>(((L488/60)/60)/24)+DATE(1970,1,1)</f>
        <v>43062.25</v>
      </c>
      <c r="N488">
        <v>1513576800</v>
      </c>
      <c r="O488" s="8">
        <f>(((N488/60)/60)/24)+DATE(1970,1,1)</f>
        <v>43087.25</v>
      </c>
      <c r="P488" t="b">
        <v>0</v>
      </c>
      <c r="Q488" t="b">
        <v>0</v>
      </c>
      <c r="R488" t="s">
        <v>23</v>
      </c>
      <c r="S488" t="str">
        <f>LEFT(R488,FIND("/",R488)-1)</f>
        <v>music</v>
      </c>
      <c r="T488" t="str">
        <f>RIGHT(R488,LEN(R488)-LEN(S488)-1)</f>
        <v>rock</v>
      </c>
    </row>
    <row r="489" spans="1:20" x14ac:dyDescent="0.35">
      <c r="A489">
        <v>82</v>
      </c>
      <c r="B489" s="4" t="s">
        <v>213</v>
      </c>
      <c r="C489" s="3" t="s">
        <v>214</v>
      </c>
      <c r="D489">
        <v>1000</v>
      </c>
      <c r="E489">
        <v>14973</v>
      </c>
      <c r="F489">
        <f>ROUND(100*E489/D489,0)</f>
        <v>1497</v>
      </c>
      <c r="G489" t="s">
        <v>20</v>
      </c>
      <c r="H489">
        <v>180</v>
      </c>
      <c r="I489">
        <f>ROUND(IF(H489&gt;0,E489/H489,0),2)</f>
        <v>83.18</v>
      </c>
      <c r="J489" t="s">
        <v>40</v>
      </c>
      <c r="K489" t="s">
        <v>41</v>
      </c>
      <c r="L489">
        <v>1547704800</v>
      </c>
      <c r="M489" s="8">
        <f>(((L489/60)/60)/24)+DATE(1970,1,1)</f>
        <v>43482.25</v>
      </c>
      <c r="N489">
        <v>1548309600</v>
      </c>
      <c r="O489" s="8">
        <f>(((N489/60)/60)/24)+DATE(1970,1,1)</f>
        <v>43489.25</v>
      </c>
      <c r="P489" t="b">
        <v>0</v>
      </c>
      <c r="Q489" t="b">
        <v>1</v>
      </c>
      <c r="R489" t="s">
        <v>89</v>
      </c>
      <c r="S489" t="str">
        <f>LEFT(R489,FIND("/",R489)-1)</f>
        <v>games</v>
      </c>
      <c r="T489" t="str">
        <f>RIGHT(R489,LEN(R489)-LEN(S489)-1)</f>
        <v>video games</v>
      </c>
    </row>
    <row r="490" spans="1:20" x14ac:dyDescent="0.35">
      <c r="A490">
        <v>84</v>
      </c>
      <c r="B490" s="4" t="s">
        <v>217</v>
      </c>
      <c r="C490" s="3" t="s">
        <v>218</v>
      </c>
      <c r="D490">
        <v>31400</v>
      </c>
      <c r="E490">
        <v>41564</v>
      </c>
      <c r="F490">
        <f>ROUND(100*E490/D490,0)</f>
        <v>132</v>
      </c>
      <c r="G490" t="s">
        <v>20</v>
      </c>
      <c r="H490">
        <v>374</v>
      </c>
      <c r="I490">
        <f>ROUND(IF(H490&gt;0,E490/H490,0),2)</f>
        <v>111.13</v>
      </c>
      <c r="J490" t="s">
        <v>21</v>
      </c>
      <c r="K490" t="s">
        <v>22</v>
      </c>
      <c r="L490">
        <v>1343451600</v>
      </c>
      <c r="M490" s="8">
        <f>(((L490/60)/60)/24)+DATE(1970,1,1)</f>
        <v>41118.208333333336</v>
      </c>
      <c r="N490">
        <v>1344315600</v>
      </c>
      <c r="O490" s="8">
        <f>(((N490/60)/60)/24)+DATE(1970,1,1)</f>
        <v>41128.208333333336</v>
      </c>
      <c r="P490" t="b">
        <v>0</v>
      </c>
      <c r="Q490" t="b">
        <v>0</v>
      </c>
      <c r="R490" t="s">
        <v>65</v>
      </c>
      <c r="S490" t="str">
        <f>LEFT(R490,FIND("/",R490)-1)</f>
        <v>technology</v>
      </c>
      <c r="T490" t="str">
        <f>RIGHT(R490,LEN(R490)-LEN(S490)-1)</f>
        <v>wearables</v>
      </c>
    </row>
    <row r="491" spans="1:20" x14ac:dyDescent="0.35">
      <c r="A491">
        <v>85</v>
      </c>
      <c r="B491" s="4" t="s">
        <v>219</v>
      </c>
      <c r="C491" s="3" t="s">
        <v>220</v>
      </c>
      <c r="D491">
        <v>4900</v>
      </c>
      <c r="E491">
        <v>6430</v>
      </c>
      <c r="F491">
        <f>ROUND(100*E491/D491,0)</f>
        <v>131</v>
      </c>
      <c r="G491" t="s">
        <v>20</v>
      </c>
      <c r="H491">
        <v>71</v>
      </c>
      <c r="I491">
        <f>ROUND(IF(H491&gt;0,E491/H491,0),2)</f>
        <v>90.56</v>
      </c>
      <c r="J491" t="s">
        <v>26</v>
      </c>
      <c r="K491" t="s">
        <v>27</v>
      </c>
      <c r="L491">
        <v>1315717200</v>
      </c>
      <c r="M491" s="8">
        <f>(((L491/60)/60)/24)+DATE(1970,1,1)</f>
        <v>40797.208333333336</v>
      </c>
      <c r="N491">
        <v>1316408400</v>
      </c>
      <c r="O491" s="8">
        <f>(((N491/60)/60)/24)+DATE(1970,1,1)</f>
        <v>40805.208333333336</v>
      </c>
      <c r="P491" t="b">
        <v>0</v>
      </c>
      <c r="Q491" t="b">
        <v>0</v>
      </c>
      <c r="R491" t="s">
        <v>60</v>
      </c>
      <c r="S491" t="str">
        <f>LEFT(R491,FIND("/",R491)-1)</f>
        <v>music</v>
      </c>
      <c r="T491" t="str">
        <f>RIGHT(R491,LEN(R491)-LEN(S491)-1)</f>
        <v>indie rock</v>
      </c>
    </row>
    <row r="492" spans="1:20" x14ac:dyDescent="0.35">
      <c r="A492">
        <v>86</v>
      </c>
      <c r="B492" s="4" t="s">
        <v>221</v>
      </c>
      <c r="C492" s="3" t="s">
        <v>222</v>
      </c>
      <c r="D492">
        <v>7400</v>
      </c>
      <c r="E492">
        <v>12405</v>
      </c>
      <c r="F492">
        <f>ROUND(100*E492/D492,0)</f>
        <v>168</v>
      </c>
      <c r="G492" t="s">
        <v>20</v>
      </c>
      <c r="H492">
        <v>203</v>
      </c>
      <c r="I492">
        <f>ROUND(IF(H492&gt;0,E492/H492,0),2)</f>
        <v>61.11</v>
      </c>
      <c r="J492" t="s">
        <v>21</v>
      </c>
      <c r="K492" t="s">
        <v>22</v>
      </c>
      <c r="L492">
        <v>1430715600</v>
      </c>
      <c r="M492" s="8">
        <f>(((L492/60)/60)/24)+DATE(1970,1,1)</f>
        <v>42128.208333333328</v>
      </c>
      <c r="N492">
        <v>1431838800</v>
      </c>
      <c r="O492" s="8">
        <f>(((N492/60)/60)/24)+DATE(1970,1,1)</f>
        <v>42141.208333333328</v>
      </c>
      <c r="P492" t="b">
        <v>1</v>
      </c>
      <c r="Q492" t="b">
        <v>0</v>
      </c>
      <c r="R492" t="s">
        <v>33</v>
      </c>
      <c r="S492" t="str">
        <f>LEFT(R492,FIND("/",R492)-1)</f>
        <v>theater</v>
      </c>
      <c r="T492" t="str">
        <f>RIGHT(R492,LEN(R492)-LEN(S492)-1)</f>
        <v>plays</v>
      </c>
    </row>
    <row r="493" spans="1:20" x14ac:dyDescent="0.35">
      <c r="A493">
        <v>88</v>
      </c>
      <c r="B493" s="4" t="s">
        <v>225</v>
      </c>
      <c r="C493" s="3" t="s">
        <v>226</v>
      </c>
      <c r="D493">
        <v>4800</v>
      </c>
      <c r="E493">
        <v>12516</v>
      </c>
      <c r="F493">
        <f>ROUND(100*E493/D493,0)</f>
        <v>261</v>
      </c>
      <c r="G493" t="s">
        <v>20</v>
      </c>
      <c r="H493">
        <v>113</v>
      </c>
      <c r="I493">
        <f>ROUND(IF(H493&gt;0,E493/H493,0),2)</f>
        <v>110.76</v>
      </c>
      <c r="J493" t="s">
        <v>21</v>
      </c>
      <c r="K493" t="s">
        <v>22</v>
      </c>
      <c r="L493">
        <v>1429160400</v>
      </c>
      <c r="M493" s="8">
        <f>(((L493/60)/60)/24)+DATE(1970,1,1)</f>
        <v>42110.208333333328</v>
      </c>
      <c r="N493">
        <v>1431061200</v>
      </c>
      <c r="O493" s="8">
        <f>(((N493/60)/60)/24)+DATE(1970,1,1)</f>
        <v>42132.208333333328</v>
      </c>
      <c r="P493" t="b">
        <v>0</v>
      </c>
      <c r="Q493" t="b">
        <v>0</v>
      </c>
      <c r="R493" t="s">
        <v>206</v>
      </c>
      <c r="S493" t="str">
        <f>LEFT(R493,FIND("/",R493)-1)</f>
        <v>publishing</v>
      </c>
      <c r="T493" t="str">
        <f>RIGHT(R493,LEN(R493)-LEN(S493)-1)</f>
        <v>translations</v>
      </c>
    </row>
    <row r="494" spans="1:20" x14ac:dyDescent="0.35">
      <c r="A494">
        <v>89</v>
      </c>
      <c r="B494" s="4" t="s">
        <v>227</v>
      </c>
      <c r="C494" s="3" t="s">
        <v>228</v>
      </c>
      <c r="D494">
        <v>3400</v>
      </c>
      <c r="E494">
        <v>8588</v>
      </c>
      <c r="F494">
        <f>ROUND(100*E494/D494,0)</f>
        <v>253</v>
      </c>
      <c r="G494" t="s">
        <v>20</v>
      </c>
      <c r="H494">
        <v>96</v>
      </c>
      <c r="I494">
        <f>ROUND(IF(H494&gt;0,E494/H494,0),2)</f>
        <v>89.46</v>
      </c>
      <c r="J494" t="s">
        <v>21</v>
      </c>
      <c r="K494" t="s">
        <v>22</v>
      </c>
      <c r="L494">
        <v>1271307600</v>
      </c>
      <c r="M494" s="8">
        <f>(((L494/60)/60)/24)+DATE(1970,1,1)</f>
        <v>40283.208333333336</v>
      </c>
      <c r="N494">
        <v>1271480400</v>
      </c>
      <c r="O494" s="8">
        <f>(((N494/60)/60)/24)+DATE(1970,1,1)</f>
        <v>40285.208333333336</v>
      </c>
      <c r="P494" t="b">
        <v>0</v>
      </c>
      <c r="Q494" t="b">
        <v>0</v>
      </c>
      <c r="R494" t="s">
        <v>33</v>
      </c>
      <c r="S494" t="str">
        <f>LEFT(R494,FIND("/",R494)-1)</f>
        <v>theater</v>
      </c>
      <c r="T494" t="str">
        <f>RIGHT(R494,LEN(R494)-LEN(S494)-1)</f>
        <v>plays</v>
      </c>
    </row>
    <row r="495" spans="1:20" ht="31" x14ac:dyDescent="0.35">
      <c r="A495">
        <v>92</v>
      </c>
      <c r="B495" s="4" t="s">
        <v>233</v>
      </c>
      <c r="C495" s="3" t="s">
        <v>234</v>
      </c>
      <c r="D495">
        <v>20000</v>
      </c>
      <c r="E495">
        <v>51775</v>
      </c>
      <c r="F495">
        <f>ROUND(100*E495/D495,0)</f>
        <v>259</v>
      </c>
      <c r="G495" t="s">
        <v>20</v>
      </c>
      <c r="H495">
        <v>498</v>
      </c>
      <c r="I495">
        <f>ROUND(IF(H495&gt;0,E495/H495,0),2)</f>
        <v>103.97</v>
      </c>
      <c r="J495" t="s">
        <v>98</v>
      </c>
      <c r="K495" t="s">
        <v>99</v>
      </c>
      <c r="L495">
        <v>1277269200</v>
      </c>
      <c r="M495" s="8">
        <f>(((L495/60)/60)/24)+DATE(1970,1,1)</f>
        <v>40352.208333333336</v>
      </c>
      <c r="N495">
        <v>1277355600</v>
      </c>
      <c r="O495" s="8">
        <f>(((N495/60)/60)/24)+DATE(1970,1,1)</f>
        <v>40353.208333333336</v>
      </c>
      <c r="P495" t="b">
        <v>0</v>
      </c>
      <c r="Q495" t="b">
        <v>1</v>
      </c>
      <c r="R495" t="s">
        <v>89</v>
      </c>
      <c r="S495" t="str">
        <f>LEFT(R495,FIND("/",R495)-1)</f>
        <v>games</v>
      </c>
      <c r="T495" t="str">
        <f>RIGHT(R495,LEN(R495)-LEN(S495)-1)</f>
        <v>video games</v>
      </c>
    </row>
    <row r="496" spans="1:20" x14ac:dyDescent="0.35">
      <c r="A496">
        <v>94</v>
      </c>
      <c r="B496" s="4" t="s">
        <v>237</v>
      </c>
      <c r="C496" s="3" t="s">
        <v>238</v>
      </c>
      <c r="D496">
        <v>2900</v>
      </c>
      <c r="E496">
        <v>8807</v>
      </c>
      <c r="F496">
        <f>ROUND(100*E496/D496,0)</f>
        <v>304</v>
      </c>
      <c r="G496" t="s">
        <v>20</v>
      </c>
      <c r="H496">
        <v>180</v>
      </c>
      <c r="I496">
        <f>ROUND(IF(H496&gt;0,E496/H496,0),2)</f>
        <v>48.93</v>
      </c>
      <c r="J496" t="s">
        <v>40</v>
      </c>
      <c r="K496" t="s">
        <v>41</v>
      </c>
      <c r="L496">
        <v>1554613200</v>
      </c>
      <c r="M496" s="8">
        <f>(((L496/60)/60)/24)+DATE(1970,1,1)</f>
        <v>43562.208333333328</v>
      </c>
      <c r="N496">
        <v>1555563600</v>
      </c>
      <c r="O496" s="8">
        <f>(((N496/60)/60)/24)+DATE(1970,1,1)</f>
        <v>43573.208333333328</v>
      </c>
      <c r="P496" t="b">
        <v>0</v>
      </c>
      <c r="Q496" t="b">
        <v>0</v>
      </c>
      <c r="R496" t="s">
        <v>28</v>
      </c>
      <c r="S496" t="str">
        <f>LEFT(R496,FIND("/",R496)-1)</f>
        <v>technology</v>
      </c>
      <c r="T496" t="str">
        <f>RIGHT(R496,LEN(R496)-LEN(S496)-1)</f>
        <v>web</v>
      </c>
    </row>
    <row r="497" spans="1:20" ht="31" x14ac:dyDescent="0.35">
      <c r="A497">
        <v>95</v>
      </c>
      <c r="B497" s="4" t="s">
        <v>239</v>
      </c>
      <c r="C497" s="3" t="s">
        <v>240</v>
      </c>
      <c r="D497">
        <v>900</v>
      </c>
      <c r="E497">
        <v>1017</v>
      </c>
      <c r="F497">
        <f>ROUND(100*E497/D497,0)</f>
        <v>113</v>
      </c>
      <c r="G497" t="s">
        <v>20</v>
      </c>
      <c r="H497">
        <v>27</v>
      </c>
      <c r="I497">
        <f>ROUND(IF(H497&gt;0,E497/H497,0),2)</f>
        <v>37.67</v>
      </c>
      <c r="J497" t="s">
        <v>21</v>
      </c>
      <c r="K497" t="s">
        <v>22</v>
      </c>
      <c r="L497">
        <v>1571029200</v>
      </c>
      <c r="M497" s="8">
        <f>(((L497/60)/60)/24)+DATE(1970,1,1)</f>
        <v>43752.208333333328</v>
      </c>
      <c r="N497">
        <v>1571634000</v>
      </c>
      <c r="O497" s="8">
        <f>(((N497/60)/60)/24)+DATE(1970,1,1)</f>
        <v>43759.208333333328</v>
      </c>
      <c r="P497" t="b">
        <v>0</v>
      </c>
      <c r="Q497" t="b">
        <v>0</v>
      </c>
      <c r="R497" t="s">
        <v>42</v>
      </c>
      <c r="S497" t="str">
        <f>LEFT(R497,FIND("/",R497)-1)</f>
        <v>film &amp; video</v>
      </c>
      <c r="T497" t="str">
        <f>RIGHT(R497,LEN(R497)-LEN(S497)-1)</f>
        <v>documentary</v>
      </c>
    </row>
    <row r="498" spans="1:20" x14ac:dyDescent="0.35">
      <c r="A498">
        <v>96</v>
      </c>
      <c r="B498" s="4" t="s">
        <v>241</v>
      </c>
      <c r="C498" s="3" t="s">
        <v>242</v>
      </c>
      <c r="D498">
        <v>69700</v>
      </c>
      <c r="E498">
        <v>151513</v>
      </c>
      <c r="F498">
        <f>ROUND(100*E498/D498,0)</f>
        <v>217</v>
      </c>
      <c r="G498" t="s">
        <v>20</v>
      </c>
      <c r="H498">
        <v>2331</v>
      </c>
      <c r="I498">
        <f>ROUND(IF(H498&gt;0,E498/H498,0),2)</f>
        <v>65</v>
      </c>
      <c r="J498" t="s">
        <v>21</v>
      </c>
      <c r="K498" t="s">
        <v>22</v>
      </c>
      <c r="L498">
        <v>1299736800</v>
      </c>
      <c r="M498" s="8">
        <f>(((L498/60)/60)/24)+DATE(1970,1,1)</f>
        <v>40612.25</v>
      </c>
      <c r="N498">
        <v>1300856400</v>
      </c>
      <c r="O498" s="8">
        <f>(((N498/60)/60)/24)+DATE(1970,1,1)</f>
        <v>40625.208333333336</v>
      </c>
      <c r="P498" t="b">
        <v>0</v>
      </c>
      <c r="Q498" t="b">
        <v>0</v>
      </c>
      <c r="R498" t="s">
        <v>33</v>
      </c>
      <c r="S498" t="str">
        <f>LEFT(R498,FIND("/",R498)-1)</f>
        <v>theater</v>
      </c>
      <c r="T498" t="str">
        <f>RIGHT(R498,LEN(R498)-LEN(S498)-1)</f>
        <v>plays</v>
      </c>
    </row>
    <row r="499" spans="1:20" x14ac:dyDescent="0.35">
      <c r="A499">
        <v>97</v>
      </c>
      <c r="B499" s="4" t="s">
        <v>243</v>
      </c>
      <c r="C499" s="3" t="s">
        <v>244</v>
      </c>
      <c r="D499">
        <v>1300</v>
      </c>
      <c r="E499">
        <v>12047</v>
      </c>
      <c r="F499">
        <f>ROUND(100*E499/D499,0)</f>
        <v>927</v>
      </c>
      <c r="G499" t="s">
        <v>20</v>
      </c>
      <c r="H499">
        <v>113</v>
      </c>
      <c r="I499">
        <f>ROUND(IF(H499&gt;0,E499/H499,0),2)</f>
        <v>106.61</v>
      </c>
      <c r="J499" t="s">
        <v>21</v>
      </c>
      <c r="K499" t="s">
        <v>22</v>
      </c>
      <c r="L499">
        <v>1435208400</v>
      </c>
      <c r="M499" s="8">
        <f>(((L499/60)/60)/24)+DATE(1970,1,1)</f>
        <v>42180.208333333328</v>
      </c>
      <c r="N499">
        <v>1439874000</v>
      </c>
      <c r="O499" s="8">
        <f>(((N499/60)/60)/24)+DATE(1970,1,1)</f>
        <v>42234.208333333328</v>
      </c>
      <c r="P499" t="b">
        <v>0</v>
      </c>
      <c r="Q499" t="b">
        <v>0</v>
      </c>
      <c r="R499" t="s">
        <v>17</v>
      </c>
      <c r="S499" t="str">
        <f>LEFT(R499,FIND("/",R499)-1)</f>
        <v>food</v>
      </c>
      <c r="T499" t="str">
        <f>RIGHT(R499,LEN(R499)-LEN(S499)-1)</f>
        <v>food trucks</v>
      </c>
    </row>
    <row r="500" spans="1:20" ht="31" x14ac:dyDescent="0.35">
      <c r="A500">
        <v>99</v>
      </c>
      <c r="B500" s="4" t="s">
        <v>247</v>
      </c>
      <c r="C500" s="3" t="s">
        <v>248</v>
      </c>
      <c r="D500">
        <v>7600</v>
      </c>
      <c r="E500">
        <v>14951</v>
      </c>
      <c r="F500">
        <f>ROUND(100*E500/D500,0)</f>
        <v>197</v>
      </c>
      <c r="G500" t="s">
        <v>20</v>
      </c>
      <c r="H500">
        <v>164</v>
      </c>
      <c r="I500">
        <f>ROUND(IF(H500&gt;0,E500/H500,0),2)</f>
        <v>91.16</v>
      </c>
      <c r="J500" t="s">
        <v>21</v>
      </c>
      <c r="K500" t="s">
        <v>22</v>
      </c>
      <c r="L500">
        <v>1416895200</v>
      </c>
      <c r="M500" s="8">
        <f>(((L500/60)/60)/24)+DATE(1970,1,1)</f>
        <v>41968.25</v>
      </c>
      <c r="N500">
        <v>1419400800</v>
      </c>
      <c r="O500" s="8">
        <f>(((N500/60)/60)/24)+DATE(1970,1,1)</f>
        <v>41997.25</v>
      </c>
      <c r="P500" t="b">
        <v>0</v>
      </c>
      <c r="Q500" t="b">
        <v>0</v>
      </c>
      <c r="R500" t="s">
        <v>33</v>
      </c>
      <c r="S500" t="str">
        <f>LEFT(R500,FIND("/",R500)-1)</f>
        <v>theater</v>
      </c>
      <c r="T500" t="str">
        <f>RIGHT(R500,LEN(R500)-LEN(S500)-1)</f>
        <v>plays</v>
      </c>
    </row>
    <row r="501" spans="1:20" x14ac:dyDescent="0.35">
      <c r="A501">
        <v>101</v>
      </c>
      <c r="B501" s="4" t="s">
        <v>251</v>
      </c>
      <c r="C501" s="3" t="s">
        <v>252</v>
      </c>
      <c r="D501">
        <v>900</v>
      </c>
      <c r="E501">
        <v>9193</v>
      </c>
      <c r="F501">
        <f>ROUND(100*E501/D501,0)</f>
        <v>1021</v>
      </c>
      <c r="G501" t="s">
        <v>20</v>
      </c>
      <c r="H501">
        <v>164</v>
      </c>
      <c r="I501">
        <f>ROUND(IF(H501&gt;0,E501/H501,0),2)</f>
        <v>56.05</v>
      </c>
      <c r="J501" t="s">
        <v>21</v>
      </c>
      <c r="K501" t="s">
        <v>22</v>
      </c>
      <c r="L501">
        <v>1424498400</v>
      </c>
      <c r="M501" s="8">
        <f>(((L501/60)/60)/24)+DATE(1970,1,1)</f>
        <v>42056.25</v>
      </c>
      <c r="N501">
        <v>1425103200</v>
      </c>
      <c r="O501" s="8">
        <f>(((N501/60)/60)/24)+DATE(1970,1,1)</f>
        <v>42063.25</v>
      </c>
      <c r="P501" t="b">
        <v>0</v>
      </c>
      <c r="Q501" t="b">
        <v>1</v>
      </c>
      <c r="R501" t="s">
        <v>50</v>
      </c>
      <c r="S501" t="str">
        <f>LEFT(R501,FIND("/",R501)-1)</f>
        <v>music</v>
      </c>
      <c r="T501" t="str">
        <f>RIGHT(R501,LEN(R501)-LEN(S501)-1)</f>
        <v>electric music</v>
      </c>
    </row>
    <row r="502" spans="1:20" x14ac:dyDescent="0.35">
      <c r="A502">
        <v>102</v>
      </c>
      <c r="B502" s="4" t="s">
        <v>253</v>
      </c>
      <c r="C502" s="3" t="s">
        <v>254</v>
      </c>
      <c r="D502">
        <v>3700</v>
      </c>
      <c r="E502">
        <v>10422</v>
      </c>
      <c r="F502">
        <f>ROUND(100*E502/D502,0)</f>
        <v>282</v>
      </c>
      <c r="G502" t="s">
        <v>20</v>
      </c>
      <c r="H502">
        <v>336</v>
      </c>
      <c r="I502">
        <f>ROUND(IF(H502&gt;0,E502/H502,0),2)</f>
        <v>31.02</v>
      </c>
      <c r="J502" t="s">
        <v>21</v>
      </c>
      <c r="K502" t="s">
        <v>22</v>
      </c>
      <c r="L502">
        <v>1526274000</v>
      </c>
      <c r="M502" s="8">
        <f>(((L502/60)/60)/24)+DATE(1970,1,1)</f>
        <v>43234.208333333328</v>
      </c>
      <c r="N502">
        <v>1526878800</v>
      </c>
      <c r="O502" s="8">
        <f>(((N502/60)/60)/24)+DATE(1970,1,1)</f>
        <v>43241.208333333328</v>
      </c>
      <c r="P502" t="b">
        <v>0</v>
      </c>
      <c r="Q502" t="b">
        <v>1</v>
      </c>
      <c r="R502" t="s">
        <v>65</v>
      </c>
      <c r="S502" t="str">
        <f>LEFT(R502,FIND("/",R502)-1)</f>
        <v>technology</v>
      </c>
      <c r="T502" t="str">
        <f>RIGHT(R502,LEN(R502)-LEN(S502)-1)</f>
        <v>wearables</v>
      </c>
    </row>
    <row r="503" spans="1:20" x14ac:dyDescent="0.35">
      <c r="A503">
        <v>104</v>
      </c>
      <c r="B503" s="4" t="s">
        <v>257</v>
      </c>
      <c r="C503" s="3" t="s">
        <v>258</v>
      </c>
      <c r="D503">
        <v>119200</v>
      </c>
      <c r="E503">
        <v>170623</v>
      </c>
      <c r="F503">
        <f>ROUND(100*E503/D503,0)</f>
        <v>143</v>
      </c>
      <c r="G503" t="s">
        <v>20</v>
      </c>
      <c r="H503">
        <v>1917</v>
      </c>
      <c r="I503">
        <f>ROUND(IF(H503&gt;0,E503/H503,0),2)</f>
        <v>89.01</v>
      </c>
      <c r="J503" t="s">
        <v>21</v>
      </c>
      <c r="K503" t="s">
        <v>22</v>
      </c>
      <c r="L503">
        <v>1495515600</v>
      </c>
      <c r="M503" s="8">
        <f>(((L503/60)/60)/24)+DATE(1970,1,1)</f>
        <v>42878.208333333328</v>
      </c>
      <c r="N503">
        <v>1495602000</v>
      </c>
      <c r="O503" s="8">
        <f>(((N503/60)/60)/24)+DATE(1970,1,1)</f>
        <v>42879.208333333328</v>
      </c>
      <c r="P503" t="b">
        <v>0</v>
      </c>
      <c r="Q503" t="b">
        <v>0</v>
      </c>
      <c r="R503" t="s">
        <v>60</v>
      </c>
      <c r="S503" t="str">
        <f>LEFT(R503,FIND("/",R503)-1)</f>
        <v>music</v>
      </c>
      <c r="T503" t="str">
        <f>RIGHT(R503,LEN(R503)-LEN(S503)-1)</f>
        <v>indie rock</v>
      </c>
    </row>
    <row r="504" spans="1:20" x14ac:dyDescent="0.35">
      <c r="A504">
        <v>105</v>
      </c>
      <c r="B504" s="4" t="s">
        <v>259</v>
      </c>
      <c r="C504" s="3" t="s">
        <v>260</v>
      </c>
      <c r="D504">
        <v>6800</v>
      </c>
      <c r="E504">
        <v>9829</v>
      </c>
      <c r="F504">
        <f>ROUND(100*E504/D504,0)</f>
        <v>145</v>
      </c>
      <c r="G504" t="s">
        <v>20</v>
      </c>
      <c r="H504">
        <v>95</v>
      </c>
      <c r="I504">
        <f>ROUND(IF(H504&gt;0,E504/H504,0),2)</f>
        <v>103.46</v>
      </c>
      <c r="J504" t="s">
        <v>21</v>
      </c>
      <c r="K504" t="s">
        <v>22</v>
      </c>
      <c r="L504">
        <v>1364878800</v>
      </c>
      <c r="M504" s="8">
        <f>(((L504/60)/60)/24)+DATE(1970,1,1)</f>
        <v>41366.208333333336</v>
      </c>
      <c r="N504">
        <v>1366434000</v>
      </c>
      <c r="O504" s="8">
        <f>(((N504/60)/60)/24)+DATE(1970,1,1)</f>
        <v>41384.208333333336</v>
      </c>
      <c r="P504" t="b">
        <v>0</v>
      </c>
      <c r="Q504" t="b">
        <v>0</v>
      </c>
      <c r="R504" t="s">
        <v>28</v>
      </c>
      <c r="S504" t="str">
        <f>LEFT(R504,FIND("/",R504)-1)</f>
        <v>technology</v>
      </c>
      <c r="T504" t="str">
        <f>RIGHT(R504,LEN(R504)-LEN(S504)-1)</f>
        <v>web</v>
      </c>
    </row>
    <row r="505" spans="1:20" x14ac:dyDescent="0.35">
      <c r="A505">
        <v>106</v>
      </c>
      <c r="B505" s="4" t="s">
        <v>261</v>
      </c>
      <c r="C505" s="3" t="s">
        <v>262</v>
      </c>
      <c r="D505">
        <v>3900</v>
      </c>
      <c r="E505">
        <v>14006</v>
      </c>
      <c r="F505">
        <f>ROUND(100*E505/D505,0)</f>
        <v>359</v>
      </c>
      <c r="G505" t="s">
        <v>20</v>
      </c>
      <c r="H505">
        <v>147</v>
      </c>
      <c r="I505">
        <f>ROUND(IF(H505&gt;0,E505/H505,0),2)</f>
        <v>95.28</v>
      </c>
      <c r="J505" t="s">
        <v>21</v>
      </c>
      <c r="K505" t="s">
        <v>22</v>
      </c>
      <c r="L505">
        <v>1567918800</v>
      </c>
      <c r="M505" s="8">
        <f>(((L505/60)/60)/24)+DATE(1970,1,1)</f>
        <v>43716.208333333328</v>
      </c>
      <c r="N505">
        <v>1568350800</v>
      </c>
      <c r="O505" s="8">
        <f>(((N505/60)/60)/24)+DATE(1970,1,1)</f>
        <v>43721.208333333328</v>
      </c>
      <c r="P505" t="b">
        <v>0</v>
      </c>
      <c r="Q505" t="b">
        <v>0</v>
      </c>
      <c r="R505" t="s">
        <v>33</v>
      </c>
      <c r="S505" t="str">
        <f>LEFT(R505,FIND("/",R505)-1)</f>
        <v>theater</v>
      </c>
      <c r="T505" t="str">
        <f>RIGHT(R505,LEN(R505)-LEN(S505)-1)</f>
        <v>plays</v>
      </c>
    </row>
    <row r="506" spans="1:20" ht="31" x14ac:dyDescent="0.35">
      <c r="A506">
        <v>107</v>
      </c>
      <c r="B506" s="4" t="s">
        <v>263</v>
      </c>
      <c r="C506" s="3" t="s">
        <v>264</v>
      </c>
      <c r="D506">
        <v>3500</v>
      </c>
      <c r="E506">
        <v>6527</v>
      </c>
      <c r="F506">
        <f>ROUND(100*E506/D506,0)</f>
        <v>186</v>
      </c>
      <c r="G506" t="s">
        <v>20</v>
      </c>
      <c r="H506">
        <v>86</v>
      </c>
      <c r="I506">
        <f>ROUND(IF(H506&gt;0,E506/H506,0),2)</f>
        <v>75.900000000000006</v>
      </c>
      <c r="J506" t="s">
        <v>21</v>
      </c>
      <c r="K506" t="s">
        <v>22</v>
      </c>
      <c r="L506">
        <v>1524459600</v>
      </c>
      <c r="M506" s="8">
        <f>(((L506/60)/60)/24)+DATE(1970,1,1)</f>
        <v>43213.208333333328</v>
      </c>
      <c r="N506">
        <v>1525928400</v>
      </c>
      <c r="O506" s="8">
        <f>(((N506/60)/60)/24)+DATE(1970,1,1)</f>
        <v>43230.208333333328</v>
      </c>
      <c r="P506" t="b">
        <v>0</v>
      </c>
      <c r="Q506" t="b">
        <v>1</v>
      </c>
      <c r="R506" t="s">
        <v>33</v>
      </c>
      <c r="S506" t="str">
        <f>LEFT(R506,FIND("/",R506)-1)</f>
        <v>theater</v>
      </c>
      <c r="T506" t="str">
        <f>RIGHT(R506,LEN(R506)-LEN(S506)-1)</f>
        <v>plays</v>
      </c>
    </row>
    <row r="507" spans="1:20" ht="31" x14ac:dyDescent="0.35">
      <c r="A507">
        <v>108</v>
      </c>
      <c r="B507" s="4" t="s">
        <v>265</v>
      </c>
      <c r="C507" s="3" t="s">
        <v>266</v>
      </c>
      <c r="D507">
        <v>1500</v>
      </c>
      <c r="E507">
        <v>8929</v>
      </c>
      <c r="F507">
        <f>ROUND(100*E507/D507,0)</f>
        <v>595</v>
      </c>
      <c r="G507" t="s">
        <v>20</v>
      </c>
      <c r="H507">
        <v>83</v>
      </c>
      <c r="I507">
        <f>ROUND(IF(H507&gt;0,E507/H507,0),2)</f>
        <v>107.58</v>
      </c>
      <c r="J507" t="s">
        <v>21</v>
      </c>
      <c r="K507" t="s">
        <v>22</v>
      </c>
      <c r="L507">
        <v>1333688400</v>
      </c>
      <c r="M507" s="8">
        <f>(((L507/60)/60)/24)+DATE(1970,1,1)</f>
        <v>41005.208333333336</v>
      </c>
      <c r="N507">
        <v>1336885200</v>
      </c>
      <c r="O507" s="8">
        <f>(((N507/60)/60)/24)+DATE(1970,1,1)</f>
        <v>41042.208333333336</v>
      </c>
      <c r="P507" t="b">
        <v>0</v>
      </c>
      <c r="Q507" t="b">
        <v>0</v>
      </c>
      <c r="R507" t="s">
        <v>42</v>
      </c>
      <c r="S507" t="str">
        <f>LEFT(R507,FIND("/",R507)-1)</f>
        <v>film &amp; video</v>
      </c>
      <c r="T507" t="str">
        <f>RIGHT(R507,LEN(R507)-LEN(S507)-1)</f>
        <v>documentary</v>
      </c>
    </row>
    <row r="508" spans="1:20" x14ac:dyDescent="0.35">
      <c r="A508">
        <v>111</v>
      </c>
      <c r="B508" s="4" t="s">
        <v>272</v>
      </c>
      <c r="C508" s="3" t="s">
        <v>273</v>
      </c>
      <c r="D508">
        <v>61400</v>
      </c>
      <c r="E508">
        <v>73653</v>
      </c>
      <c r="F508">
        <f>ROUND(100*E508/D508,0)</f>
        <v>120</v>
      </c>
      <c r="G508" t="s">
        <v>20</v>
      </c>
      <c r="H508">
        <v>676</v>
      </c>
      <c r="I508">
        <f>ROUND(IF(H508&gt;0,E508/H508,0),2)</f>
        <v>108.95</v>
      </c>
      <c r="J508" t="s">
        <v>21</v>
      </c>
      <c r="K508" t="s">
        <v>22</v>
      </c>
      <c r="L508">
        <v>1348290000</v>
      </c>
      <c r="M508" s="8">
        <f>(((L508/60)/60)/24)+DATE(1970,1,1)</f>
        <v>41174.208333333336</v>
      </c>
      <c r="N508">
        <v>1348808400</v>
      </c>
      <c r="O508" s="8">
        <f>(((N508/60)/60)/24)+DATE(1970,1,1)</f>
        <v>41180.208333333336</v>
      </c>
      <c r="P508" t="b">
        <v>0</v>
      </c>
      <c r="Q508" t="b">
        <v>0</v>
      </c>
      <c r="R508" t="s">
        <v>133</v>
      </c>
      <c r="S508" t="str">
        <f>LEFT(R508,FIND("/",R508)-1)</f>
        <v>publishing</v>
      </c>
      <c r="T508" t="str">
        <f>RIGHT(R508,LEN(R508)-LEN(S508)-1)</f>
        <v>radio &amp; podcasts</v>
      </c>
    </row>
    <row r="509" spans="1:20" x14ac:dyDescent="0.35">
      <c r="A509">
        <v>112</v>
      </c>
      <c r="B509" s="4" t="s">
        <v>274</v>
      </c>
      <c r="C509" s="3" t="s">
        <v>275</v>
      </c>
      <c r="D509">
        <v>4700</v>
      </c>
      <c r="E509">
        <v>12635</v>
      </c>
      <c r="F509">
        <f>ROUND(100*E509/D509,0)</f>
        <v>269</v>
      </c>
      <c r="G509" t="s">
        <v>20</v>
      </c>
      <c r="H509">
        <v>361</v>
      </c>
      <c r="I509">
        <f>ROUND(IF(H509&gt;0,E509/H509,0),2)</f>
        <v>35</v>
      </c>
      <c r="J509" t="s">
        <v>26</v>
      </c>
      <c r="K509" t="s">
        <v>27</v>
      </c>
      <c r="L509">
        <v>1408856400</v>
      </c>
      <c r="M509" s="8">
        <f>(((L509/60)/60)/24)+DATE(1970,1,1)</f>
        <v>41875.208333333336</v>
      </c>
      <c r="N509">
        <v>1410152400</v>
      </c>
      <c r="O509" s="8">
        <f>(((N509/60)/60)/24)+DATE(1970,1,1)</f>
        <v>41890.208333333336</v>
      </c>
      <c r="P509" t="b">
        <v>0</v>
      </c>
      <c r="Q509" t="b">
        <v>0</v>
      </c>
      <c r="R509" t="s">
        <v>28</v>
      </c>
      <c r="S509" t="str">
        <f>LEFT(R509,FIND("/",R509)-1)</f>
        <v>technology</v>
      </c>
      <c r="T509" t="str">
        <f>RIGHT(R509,LEN(R509)-LEN(S509)-1)</f>
        <v>web</v>
      </c>
    </row>
    <row r="510" spans="1:20" x14ac:dyDescent="0.35">
      <c r="A510">
        <v>113</v>
      </c>
      <c r="B510" s="4" t="s">
        <v>276</v>
      </c>
      <c r="C510" s="3" t="s">
        <v>277</v>
      </c>
      <c r="D510">
        <v>3300</v>
      </c>
      <c r="E510">
        <v>12437</v>
      </c>
      <c r="F510">
        <f>ROUND(100*E510/D510,0)</f>
        <v>377</v>
      </c>
      <c r="G510" t="s">
        <v>20</v>
      </c>
      <c r="H510">
        <v>131</v>
      </c>
      <c r="I510">
        <f>ROUND(IF(H510&gt;0,E510/H510,0),2)</f>
        <v>94.94</v>
      </c>
      <c r="J510" t="s">
        <v>21</v>
      </c>
      <c r="K510" t="s">
        <v>22</v>
      </c>
      <c r="L510">
        <v>1505192400</v>
      </c>
      <c r="M510" s="8">
        <f>(((L510/60)/60)/24)+DATE(1970,1,1)</f>
        <v>42990.208333333328</v>
      </c>
      <c r="N510">
        <v>1505797200</v>
      </c>
      <c r="O510" s="8">
        <f>(((N510/60)/60)/24)+DATE(1970,1,1)</f>
        <v>42997.208333333328</v>
      </c>
      <c r="P510" t="b">
        <v>0</v>
      </c>
      <c r="Q510" t="b">
        <v>0</v>
      </c>
      <c r="R510" t="s">
        <v>17</v>
      </c>
      <c r="S510" t="str">
        <f>LEFT(R510,FIND("/",R510)-1)</f>
        <v>food</v>
      </c>
      <c r="T510" t="str">
        <f>RIGHT(R510,LEN(R510)-LEN(S510)-1)</f>
        <v>food trucks</v>
      </c>
    </row>
    <row r="511" spans="1:20" x14ac:dyDescent="0.35">
      <c r="A511">
        <v>114</v>
      </c>
      <c r="B511" s="4" t="s">
        <v>278</v>
      </c>
      <c r="C511" s="3" t="s">
        <v>279</v>
      </c>
      <c r="D511">
        <v>1900</v>
      </c>
      <c r="E511">
        <v>13816</v>
      </c>
      <c r="F511">
        <f>ROUND(100*E511/D511,0)</f>
        <v>727</v>
      </c>
      <c r="G511" t="s">
        <v>20</v>
      </c>
      <c r="H511">
        <v>126</v>
      </c>
      <c r="I511">
        <f>ROUND(IF(H511&gt;0,E511/H511,0),2)</f>
        <v>109.65</v>
      </c>
      <c r="J511" t="s">
        <v>21</v>
      </c>
      <c r="K511" t="s">
        <v>22</v>
      </c>
      <c r="L511">
        <v>1554786000</v>
      </c>
      <c r="M511" s="8">
        <f>(((L511/60)/60)/24)+DATE(1970,1,1)</f>
        <v>43564.208333333328</v>
      </c>
      <c r="N511">
        <v>1554872400</v>
      </c>
      <c r="O511" s="8">
        <f>(((N511/60)/60)/24)+DATE(1970,1,1)</f>
        <v>43565.208333333328</v>
      </c>
      <c r="P511" t="b">
        <v>0</v>
      </c>
      <c r="Q511" t="b">
        <v>1</v>
      </c>
      <c r="R511" t="s">
        <v>65</v>
      </c>
      <c r="S511" t="str">
        <f>LEFT(R511,FIND("/",R511)-1)</f>
        <v>technology</v>
      </c>
      <c r="T511" t="str">
        <f>RIGHT(R511,LEN(R511)-LEN(S511)-1)</f>
        <v>wearables</v>
      </c>
    </row>
    <row r="512" spans="1:20" x14ac:dyDescent="0.35">
      <c r="A512">
        <v>117</v>
      </c>
      <c r="B512" s="4" t="s">
        <v>284</v>
      </c>
      <c r="C512" s="3" t="s">
        <v>285</v>
      </c>
      <c r="D512">
        <v>4900</v>
      </c>
      <c r="E512">
        <v>8523</v>
      </c>
      <c r="F512">
        <f>ROUND(100*E512/D512,0)</f>
        <v>174</v>
      </c>
      <c r="G512" t="s">
        <v>20</v>
      </c>
      <c r="H512">
        <v>275</v>
      </c>
      <c r="I512">
        <f>ROUND(IF(H512&gt;0,E512/H512,0),2)</f>
        <v>30.99</v>
      </c>
      <c r="J512" t="s">
        <v>21</v>
      </c>
      <c r="K512" t="s">
        <v>22</v>
      </c>
      <c r="L512">
        <v>1316667600</v>
      </c>
      <c r="M512" s="8">
        <f>(((L512/60)/60)/24)+DATE(1970,1,1)</f>
        <v>40808.208333333336</v>
      </c>
      <c r="N512">
        <v>1317186000</v>
      </c>
      <c r="O512" s="8">
        <f>(((N512/60)/60)/24)+DATE(1970,1,1)</f>
        <v>40814.208333333336</v>
      </c>
      <c r="P512" t="b">
        <v>0</v>
      </c>
      <c r="Q512" t="b">
        <v>0</v>
      </c>
      <c r="R512" t="s">
        <v>269</v>
      </c>
      <c r="S512" t="str">
        <f>LEFT(R512,FIND("/",R512)-1)</f>
        <v>film &amp; video</v>
      </c>
      <c r="T512" t="str">
        <f>RIGHT(R512,LEN(R512)-LEN(S512)-1)</f>
        <v>television</v>
      </c>
    </row>
    <row r="513" spans="1:20" x14ac:dyDescent="0.35">
      <c r="A513">
        <v>118</v>
      </c>
      <c r="B513" s="4" t="s">
        <v>286</v>
      </c>
      <c r="C513" s="3" t="s">
        <v>287</v>
      </c>
      <c r="D513">
        <v>5400</v>
      </c>
      <c r="E513">
        <v>6351</v>
      </c>
      <c r="F513">
        <f>ROUND(100*E513/D513,0)</f>
        <v>118</v>
      </c>
      <c r="G513" t="s">
        <v>20</v>
      </c>
      <c r="H513">
        <v>67</v>
      </c>
      <c r="I513">
        <f>ROUND(IF(H513&gt;0,E513/H513,0),2)</f>
        <v>94.79</v>
      </c>
      <c r="J513" t="s">
        <v>21</v>
      </c>
      <c r="K513" t="s">
        <v>22</v>
      </c>
      <c r="L513">
        <v>1390716000</v>
      </c>
      <c r="M513" s="8">
        <f>(((L513/60)/60)/24)+DATE(1970,1,1)</f>
        <v>41665.25</v>
      </c>
      <c r="N513">
        <v>1391234400</v>
      </c>
      <c r="O513" s="8">
        <f>(((N513/60)/60)/24)+DATE(1970,1,1)</f>
        <v>41671.25</v>
      </c>
      <c r="P513" t="b">
        <v>0</v>
      </c>
      <c r="Q513" t="b">
        <v>0</v>
      </c>
      <c r="R513" t="s">
        <v>122</v>
      </c>
      <c r="S513" t="str">
        <f>LEFT(R513,FIND("/",R513)-1)</f>
        <v>photography</v>
      </c>
      <c r="T513" t="str">
        <f>RIGHT(R513,LEN(R513)-LEN(S513)-1)</f>
        <v>photography books</v>
      </c>
    </row>
    <row r="514" spans="1:20" ht="31" x14ac:dyDescent="0.35">
      <c r="A514">
        <v>119</v>
      </c>
      <c r="B514" s="4" t="s">
        <v>288</v>
      </c>
      <c r="C514" s="3" t="s">
        <v>289</v>
      </c>
      <c r="D514">
        <v>5000</v>
      </c>
      <c r="E514">
        <v>10748</v>
      </c>
      <c r="F514">
        <f>ROUND(100*E514/D514,0)</f>
        <v>215</v>
      </c>
      <c r="G514" t="s">
        <v>20</v>
      </c>
      <c r="H514">
        <v>154</v>
      </c>
      <c r="I514">
        <f>ROUND(IF(H514&gt;0,E514/H514,0),2)</f>
        <v>69.790000000000006</v>
      </c>
      <c r="J514" t="s">
        <v>21</v>
      </c>
      <c r="K514" t="s">
        <v>22</v>
      </c>
      <c r="L514">
        <v>1402894800</v>
      </c>
      <c r="M514" s="8">
        <f>(((L514/60)/60)/24)+DATE(1970,1,1)</f>
        <v>41806.208333333336</v>
      </c>
      <c r="N514">
        <v>1404363600</v>
      </c>
      <c r="O514" s="8">
        <f>(((N514/60)/60)/24)+DATE(1970,1,1)</f>
        <v>41823.208333333336</v>
      </c>
      <c r="P514" t="b">
        <v>0</v>
      </c>
      <c r="Q514" t="b">
        <v>1</v>
      </c>
      <c r="R514" t="s">
        <v>42</v>
      </c>
      <c r="S514" t="str">
        <f>LEFT(R514,FIND("/",R514)-1)</f>
        <v>film &amp; video</v>
      </c>
      <c r="T514" t="str">
        <f>RIGHT(R514,LEN(R514)-LEN(S514)-1)</f>
        <v>documentary</v>
      </c>
    </row>
    <row r="515" spans="1:20" x14ac:dyDescent="0.35">
      <c r="A515">
        <v>120</v>
      </c>
      <c r="B515" s="4" t="s">
        <v>290</v>
      </c>
      <c r="C515" s="3" t="s">
        <v>291</v>
      </c>
      <c r="D515">
        <v>75100</v>
      </c>
      <c r="E515">
        <v>112272</v>
      </c>
      <c r="F515">
        <f>ROUND(100*E515/D515,0)</f>
        <v>149</v>
      </c>
      <c r="G515" t="s">
        <v>20</v>
      </c>
      <c r="H515">
        <v>1782</v>
      </c>
      <c r="I515">
        <f>ROUND(IF(H515&gt;0,E515/H515,0),2)</f>
        <v>63</v>
      </c>
      <c r="J515" t="s">
        <v>21</v>
      </c>
      <c r="K515" t="s">
        <v>22</v>
      </c>
      <c r="L515">
        <v>1429246800</v>
      </c>
      <c r="M515" s="8">
        <f>(((L515/60)/60)/24)+DATE(1970,1,1)</f>
        <v>42111.208333333328</v>
      </c>
      <c r="N515">
        <v>1429592400</v>
      </c>
      <c r="O515" s="8">
        <f>(((N515/60)/60)/24)+DATE(1970,1,1)</f>
        <v>42115.208333333328</v>
      </c>
      <c r="P515" t="b">
        <v>0</v>
      </c>
      <c r="Q515" t="b">
        <v>1</v>
      </c>
      <c r="R515" t="s">
        <v>292</v>
      </c>
      <c r="S515" t="str">
        <f>LEFT(R515,FIND("/",R515)-1)</f>
        <v>games</v>
      </c>
      <c r="T515" t="str">
        <f>RIGHT(R515,LEN(R515)-LEN(S515)-1)</f>
        <v>mobile games</v>
      </c>
    </row>
    <row r="516" spans="1:20" x14ac:dyDescent="0.35">
      <c r="A516">
        <v>121</v>
      </c>
      <c r="B516" s="4" t="s">
        <v>293</v>
      </c>
      <c r="C516" s="3" t="s">
        <v>294</v>
      </c>
      <c r="D516">
        <v>45300</v>
      </c>
      <c r="E516">
        <v>99361</v>
      </c>
      <c r="F516">
        <f>ROUND(100*E516/D516,0)</f>
        <v>219</v>
      </c>
      <c r="G516" t="s">
        <v>20</v>
      </c>
      <c r="H516">
        <v>903</v>
      </c>
      <c r="I516">
        <f>ROUND(IF(H516&gt;0,E516/H516,0),2)</f>
        <v>110.03</v>
      </c>
      <c r="J516" t="s">
        <v>21</v>
      </c>
      <c r="K516" t="s">
        <v>22</v>
      </c>
      <c r="L516">
        <v>1412485200</v>
      </c>
      <c r="M516" s="8">
        <f>(((L516/60)/60)/24)+DATE(1970,1,1)</f>
        <v>41917.208333333336</v>
      </c>
      <c r="N516">
        <v>1413608400</v>
      </c>
      <c r="O516" s="8">
        <f>(((N516/60)/60)/24)+DATE(1970,1,1)</f>
        <v>41930.208333333336</v>
      </c>
      <c r="P516" t="b">
        <v>0</v>
      </c>
      <c r="Q516" t="b">
        <v>0</v>
      </c>
      <c r="R516" t="s">
        <v>89</v>
      </c>
      <c r="S516" t="str">
        <f>LEFT(R516,FIND("/",R516)-1)</f>
        <v>games</v>
      </c>
      <c r="T516" t="str">
        <f>RIGHT(R516,LEN(R516)-LEN(S516)-1)</f>
        <v>video games</v>
      </c>
    </row>
    <row r="517" spans="1:20" x14ac:dyDescent="0.35">
      <c r="A517">
        <v>124</v>
      </c>
      <c r="B517" s="4" t="s">
        <v>299</v>
      </c>
      <c r="C517" s="3" t="s">
        <v>300</v>
      </c>
      <c r="D517">
        <v>2600</v>
      </c>
      <c r="E517">
        <v>9562</v>
      </c>
      <c r="F517">
        <f>ROUND(100*E517/D517,0)</f>
        <v>368</v>
      </c>
      <c r="G517" t="s">
        <v>20</v>
      </c>
      <c r="H517">
        <v>94</v>
      </c>
      <c r="I517">
        <f>ROUND(IF(H517&gt;0,E517/H517,0),2)</f>
        <v>101.72</v>
      </c>
      <c r="J517" t="s">
        <v>107</v>
      </c>
      <c r="K517" t="s">
        <v>108</v>
      </c>
      <c r="L517">
        <v>1557723600</v>
      </c>
      <c r="M517" s="8">
        <f>(((L517/60)/60)/24)+DATE(1970,1,1)</f>
        <v>43598.208333333328</v>
      </c>
      <c r="N517">
        <v>1562302800</v>
      </c>
      <c r="O517" s="8">
        <f>(((N517/60)/60)/24)+DATE(1970,1,1)</f>
        <v>43651.208333333328</v>
      </c>
      <c r="P517" t="b">
        <v>0</v>
      </c>
      <c r="Q517" t="b">
        <v>0</v>
      </c>
      <c r="R517" t="s">
        <v>122</v>
      </c>
      <c r="S517" t="str">
        <f>LEFT(R517,FIND("/",R517)-1)</f>
        <v>photography</v>
      </c>
      <c r="T517" t="str">
        <f>RIGHT(R517,LEN(R517)-LEN(S517)-1)</f>
        <v>photography books</v>
      </c>
    </row>
    <row r="518" spans="1:20" x14ac:dyDescent="0.35">
      <c r="A518">
        <v>125</v>
      </c>
      <c r="B518" s="4" t="s">
        <v>301</v>
      </c>
      <c r="C518" s="3" t="s">
        <v>302</v>
      </c>
      <c r="D518">
        <v>5300</v>
      </c>
      <c r="E518">
        <v>8475</v>
      </c>
      <c r="F518">
        <f>ROUND(100*E518/D518,0)</f>
        <v>160</v>
      </c>
      <c r="G518" t="s">
        <v>20</v>
      </c>
      <c r="H518">
        <v>180</v>
      </c>
      <c r="I518">
        <f>ROUND(IF(H518&gt;0,E518/H518,0),2)</f>
        <v>47.08</v>
      </c>
      <c r="J518" t="s">
        <v>21</v>
      </c>
      <c r="K518" t="s">
        <v>22</v>
      </c>
      <c r="L518">
        <v>1537333200</v>
      </c>
      <c r="M518" s="8">
        <f>(((L518/60)/60)/24)+DATE(1970,1,1)</f>
        <v>43362.208333333328</v>
      </c>
      <c r="N518">
        <v>1537678800</v>
      </c>
      <c r="O518" s="8">
        <f>(((N518/60)/60)/24)+DATE(1970,1,1)</f>
        <v>43366.208333333328</v>
      </c>
      <c r="P518" t="b">
        <v>0</v>
      </c>
      <c r="Q518" t="b">
        <v>0</v>
      </c>
      <c r="R518" t="s">
        <v>33</v>
      </c>
      <c r="S518" t="str">
        <f>LEFT(R518,FIND("/",R518)-1)</f>
        <v>theater</v>
      </c>
      <c r="T518" t="str">
        <f>RIGHT(R518,LEN(R518)-LEN(S518)-1)</f>
        <v>plays</v>
      </c>
    </row>
    <row r="519" spans="1:20" x14ac:dyDescent="0.35">
      <c r="A519">
        <v>130</v>
      </c>
      <c r="B519" s="4" t="s">
        <v>311</v>
      </c>
      <c r="C519" s="3" t="s">
        <v>312</v>
      </c>
      <c r="D519">
        <v>9600</v>
      </c>
      <c r="E519">
        <v>14925</v>
      </c>
      <c r="F519">
        <f>ROUND(100*E519/D519,0)</f>
        <v>155</v>
      </c>
      <c r="G519" t="s">
        <v>20</v>
      </c>
      <c r="H519">
        <v>533</v>
      </c>
      <c r="I519">
        <f>ROUND(IF(H519&gt;0,E519/H519,0),2)</f>
        <v>28</v>
      </c>
      <c r="J519" t="s">
        <v>36</v>
      </c>
      <c r="K519" t="s">
        <v>37</v>
      </c>
      <c r="L519">
        <v>1319605200</v>
      </c>
      <c r="M519" s="8">
        <f>(((L519/60)/60)/24)+DATE(1970,1,1)</f>
        <v>40842.208333333336</v>
      </c>
      <c r="N519">
        <v>1320991200</v>
      </c>
      <c r="O519" s="8">
        <f>(((N519/60)/60)/24)+DATE(1970,1,1)</f>
        <v>40858.25</v>
      </c>
      <c r="P519" t="b">
        <v>0</v>
      </c>
      <c r="Q519" t="b">
        <v>0</v>
      </c>
      <c r="R519" t="s">
        <v>53</v>
      </c>
      <c r="S519" t="str">
        <f>LEFT(R519,FIND("/",R519)-1)</f>
        <v>film &amp; video</v>
      </c>
      <c r="T519" t="str">
        <f>RIGHT(R519,LEN(R519)-LEN(S519)-1)</f>
        <v>drama</v>
      </c>
    </row>
    <row r="520" spans="1:20" ht="31" x14ac:dyDescent="0.35">
      <c r="A520">
        <v>131</v>
      </c>
      <c r="B520" s="4" t="s">
        <v>313</v>
      </c>
      <c r="C520" s="3" t="s">
        <v>314</v>
      </c>
      <c r="D520">
        <v>164700</v>
      </c>
      <c r="E520">
        <v>166116</v>
      </c>
      <c r="F520">
        <f>ROUND(100*E520/D520,0)</f>
        <v>101</v>
      </c>
      <c r="G520" t="s">
        <v>20</v>
      </c>
      <c r="H520">
        <v>2443</v>
      </c>
      <c r="I520">
        <f>ROUND(IF(H520&gt;0,E520/H520,0),2)</f>
        <v>68</v>
      </c>
      <c r="J520" t="s">
        <v>40</v>
      </c>
      <c r="K520" t="s">
        <v>41</v>
      </c>
      <c r="L520">
        <v>1385704800</v>
      </c>
      <c r="M520" s="8">
        <f>(((L520/60)/60)/24)+DATE(1970,1,1)</f>
        <v>41607.25</v>
      </c>
      <c r="N520">
        <v>1386828000</v>
      </c>
      <c r="O520" s="8">
        <f>(((N520/60)/60)/24)+DATE(1970,1,1)</f>
        <v>41620.25</v>
      </c>
      <c r="P520" t="b">
        <v>0</v>
      </c>
      <c r="Q520" t="b">
        <v>0</v>
      </c>
      <c r="R520" t="s">
        <v>28</v>
      </c>
      <c r="S520" t="str">
        <f>LEFT(R520,FIND("/",R520)-1)</f>
        <v>technology</v>
      </c>
      <c r="T520" t="str">
        <f>RIGHT(R520,LEN(R520)-LEN(S520)-1)</f>
        <v>web</v>
      </c>
    </row>
    <row r="521" spans="1:20" x14ac:dyDescent="0.35">
      <c r="A521">
        <v>132</v>
      </c>
      <c r="B521" s="4" t="s">
        <v>315</v>
      </c>
      <c r="C521" s="3" t="s">
        <v>316</v>
      </c>
      <c r="D521">
        <v>3300</v>
      </c>
      <c r="E521">
        <v>3834</v>
      </c>
      <c r="F521">
        <f>ROUND(100*E521/D521,0)</f>
        <v>116</v>
      </c>
      <c r="G521" t="s">
        <v>20</v>
      </c>
      <c r="H521">
        <v>89</v>
      </c>
      <c r="I521">
        <f>ROUND(IF(H521&gt;0,E521/H521,0),2)</f>
        <v>43.08</v>
      </c>
      <c r="J521" t="s">
        <v>21</v>
      </c>
      <c r="K521" t="s">
        <v>22</v>
      </c>
      <c r="L521">
        <v>1515736800</v>
      </c>
      <c r="M521" s="8">
        <f>(((L521/60)/60)/24)+DATE(1970,1,1)</f>
        <v>43112.25</v>
      </c>
      <c r="N521">
        <v>1517119200</v>
      </c>
      <c r="O521" s="8">
        <f>(((N521/60)/60)/24)+DATE(1970,1,1)</f>
        <v>43128.25</v>
      </c>
      <c r="P521" t="b">
        <v>0</v>
      </c>
      <c r="Q521" t="b">
        <v>1</v>
      </c>
      <c r="R521" t="s">
        <v>33</v>
      </c>
      <c r="S521" t="str">
        <f>LEFT(R521,FIND("/",R521)-1)</f>
        <v>theater</v>
      </c>
      <c r="T521" t="str">
        <f>RIGHT(R521,LEN(R521)-LEN(S521)-1)</f>
        <v>plays</v>
      </c>
    </row>
    <row r="522" spans="1:20" x14ac:dyDescent="0.35">
      <c r="A522">
        <v>133</v>
      </c>
      <c r="B522" s="4" t="s">
        <v>317</v>
      </c>
      <c r="C522" s="3" t="s">
        <v>318</v>
      </c>
      <c r="D522">
        <v>4500</v>
      </c>
      <c r="E522">
        <v>13985</v>
      </c>
      <c r="F522">
        <f>ROUND(100*E522/D522,0)</f>
        <v>311</v>
      </c>
      <c r="G522" t="s">
        <v>20</v>
      </c>
      <c r="H522">
        <v>159</v>
      </c>
      <c r="I522">
        <f>ROUND(IF(H522&gt;0,E522/H522,0),2)</f>
        <v>87.96</v>
      </c>
      <c r="J522" t="s">
        <v>21</v>
      </c>
      <c r="K522" t="s">
        <v>22</v>
      </c>
      <c r="L522">
        <v>1313125200</v>
      </c>
      <c r="M522" s="8">
        <f>(((L522/60)/60)/24)+DATE(1970,1,1)</f>
        <v>40767.208333333336</v>
      </c>
      <c r="N522">
        <v>1315026000</v>
      </c>
      <c r="O522" s="8">
        <f>(((N522/60)/60)/24)+DATE(1970,1,1)</f>
        <v>40789.208333333336</v>
      </c>
      <c r="P522" t="b">
        <v>0</v>
      </c>
      <c r="Q522" t="b">
        <v>0</v>
      </c>
      <c r="R522" t="s">
        <v>319</v>
      </c>
      <c r="S522" t="str">
        <f>LEFT(R522,FIND("/",R522)-1)</f>
        <v>music</v>
      </c>
      <c r="T522" t="str">
        <f>RIGHT(R522,LEN(R522)-LEN(S522)-1)</f>
        <v>world music</v>
      </c>
    </row>
    <row r="523" spans="1:20" x14ac:dyDescent="0.35">
      <c r="A523">
        <v>137</v>
      </c>
      <c r="B523" s="4" t="s">
        <v>326</v>
      </c>
      <c r="C523" s="3" t="s">
        <v>327</v>
      </c>
      <c r="D523">
        <v>1800</v>
      </c>
      <c r="E523">
        <v>4712</v>
      </c>
      <c r="F523">
        <f>ROUND(100*E523/D523,0)</f>
        <v>262</v>
      </c>
      <c r="G523" t="s">
        <v>20</v>
      </c>
      <c r="H523">
        <v>50</v>
      </c>
      <c r="I523">
        <f>ROUND(IF(H523&gt;0,E523/H523,0),2)</f>
        <v>94.24</v>
      </c>
      <c r="J523" t="s">
        <v>21</v>
      </c>
      <c r="K523" t="s">
        <v>22</v>
      </c>
      <c r="L523">
        <v>1286341200</v>
      </c>
      <c r="M523" s="8">
        <f>(((L523/60)/60)/24)+DATE(1970,1,1)</f>
        <v>40457.208333333336</v>
      </c>
      <c r="N523">
        <v>1286859600</v>
      </c>
      <c r="O523" s="8">
        <f>(((N523/60)/60)/24)+DATE(1970,1,1)</f>
        <v>40463.208333333336</v>
      </c>
      <c r="P523" t="b">
        <v>0</v>
      </c>
      <c r="Q523" t="b">
        <v>0</v>
      </c>
      <c r="R523" t="s">
        <v>68</v>
      </c>
      <c r="S523" t="str">
        <f>LEFT(R523,FIND("/",R523)-1)</f>
        <v>publishing</v>
      </c>
      <c r="T523" t="str">
        <f>RIGHT(R523,LEN(R523)-LEN(S523)-1)</f>
        <v>nonfiction</v>
      </c>
    </row>
    <row r="524" spans="1:20" ht="31" x14ac:dyDescent="0.35">
      <c r="A524">
        <v>140</v>
      </c>
      <c r="B524" s="4" t="s">
        <v>332</v>
      </c>
      <c r="C524" s="3" t="s">
        <v>333</v>
      </c>
      <c r="D524">
        <v>5500</v>
      </c>
      <c r="E524">
        <v>12274</v>
      </c>
      <c r="F524">
        <f>ROUND(100*E524/D524,0)</f>
        <v>223</v>
      </c>
      <c r="G524" t="s">
        <v>20</v>
      </c>
      <c r="H524">
        <v>186</v>
      </c>
      <c r="I524">
        <f>ROUND(IF(H524&gt;0,E524/H524,0),2)</f>
        <v>65.989999999999995</v>
      </c>
      <c r="J524" t="s">
        <v>21</v>
      </c>
      <c r="K524" t="s">
        <v>22</v>
      </c>
      <c r="L524">
        <v>1519538400</v>
      </c>
      <c r="M524" s="8">
        <f>(((L524/60)/60)/24)+DATE(1970,1,1)</f>
        <v>43156.25</v>
      </c>
      <c r="N524">
        <v>1519970400</v>
      </c>
      <c r="O524" s="8">
        <f>(((N524/60)/60)/24)+DATE(1970,1,1)</f>
        <v>43161.25</v>
      </c>
      <c r="P524" t="b">
        <v>0</v>
      </c>
      <c r="Q524" t="b">
        <v>0</v>
      </c>
      <c r="R524" t="s">
        <v>42</v>
      </c>
      <c r="S524" t="str">
        <f>LEFT(R524,FIND("/",R524)-1)</f>
        <v>film &amp; video</v>
      </c>
      <c r="T524" t="str">
        <f>RIGHT(R524,LEN(R524)-LEN(S524)-1)</f>
        <v>documentary</v>
      </c>
    </row>
    <row r="525" spans="1:20" x14ac:dyDescent="0.35">
      <c r="A525">
        <v>141</v>
      </c>
      <c r="B525" s="4" t="s">
        <v>334</v>
      </c>
      <c r="C525" s="3" t="s">
        <v>335</v>
      </c>
      <c r="D525">
        <v>64300</v>
      </c>
      <c r="E525">
        <v>65323</v>
      </c>
      <c r="F525">
        <f>ROUND(100*E525/D525,0)</f>
        <v>102</v>
      </c>
      <c r="G525" t="s">
        <v>20</v>
      </c>
      <c r="H525">
        <v>1071</v>
      </c>
      <c r="I525">
        <f>ROUND(IF(H525&gt;0,E525/H525,0),2)</f>
        <v>60.99</v>
      </c>
      <c r="J525" t="s">
        <v>21</v>
      </c>
      <c r="K525" t="s">
        <v>22</v>
      </c>
      <c r="L525">
        <v>1434085200</v>
      </c>
      <c r="M525" s="8">
        <f>(((L525/60)/60)/24)+DATE(1970,1,1)</f>
        <v>42167.208333333328</v>
      </c>
      <c r="N525">
        <v>1434603600</v>
      </c>
      <c r="O525" s="8">
        <f>(((N525/60)/60)/24)+DATE(1970,1,1)</f>
        <v>42173.208333333328</v>
      </c>
      <c r="P525" t="b">
        <v>0</v>
      </c>
      <c r="Q525" t="b">
        <v>0</v>
      </c>
      <c r="R525" t="s">
        <v>28</v>
      </c>
      <c r="S525" t="str">
        <f>LEFT(R525,FIND("/",R525)-1)</f>
        <v>technology</v>
      </c>
      <c r="T525" t="str">
        <f>RIGHT(R525,LEN(R525)-LEN(S525)-1)</f>
        <v>web</v>
      </c>
    </row>
    <row r="526" spans="1:20" ht="31" x14ac:dyDescent="0.35">
      <c r="A526">
        <v>142</v>
      </c>
      <c r="B526" s="4" t="s">
        <v>336</v>
      </c>
      <c r="C526" s="3" t="s">
        <v>337</v>
      </c>
      <c r="D526">
        <v>5000</v>
      </c>
      <c r="E526">
        <v>11502</v>
      </c>
      <c r="F526">
        <f>ROUND(100*E526/D526,0)</f>
        <v>230</v>
      </c>
      <c r="G526" t="s">
        <v>20</v>
      </c>
      <c r="H526">
        <v>117</v>
      </c>
      <c r="I526">
        <f>ROUND(IF(H526&gt;0,E526/H526,0),2)</f>
        <v>98.31</v>
      </c>
      <c r="J526" t="s">
        <v>21</v>
      </c>
      <c r="K526" t="s">
        <v>22</v>
      </c>
      <c r="L526">
        <v>1333688400</v>
      </c>
      <c r="M526" s="8">
        <f>(((L526/60)/60)/24)+DATE(1970,1,1)</f>
        <v>41005.208333333336</v>
      </c>
      <c r="N526">
        <v>1337230800</v>
      </c>
      <c r="O526" s="8">
        <f>(((N526/60)/60)/24)+DATE(1970,1,1)</f>
        <v>41046.208333333336</v>
      </c>
      <c r="P526" t="b">
        <v>0</v>
      </c>
      <c r="Q526" t="b">
        <v>0</v>
      </c>
      <c r="R526" t="s">
        <v>28</v>
      </c>
      <c r="S526" t="str">
        <f>LEFT(R526,FIND("/",R526)-1)</f>
        <v>technology</v>
      </c>
      <c r="T526" t="str">
        <f>RIGHT(R526,LEN(R526)-LEN(S526)-1)</f>
        <v>web</v>
      </c>
    </row>
    <row r="527" spans="1:20" x14ac:dyDescent="0.35">
      <c r="A527">
        <v>143</v>
      </c>
      <c r="B527" s="4" t="s">
        <v>338</v>
      </c>
      <c r="C527" s="3" t="s">
        <v>339</v>
      </c>
      <c r="D527">
        <v>5400</v>
      </c>
      <c r="E527">
        <v>7322</v>
      </c>
      <c r="F527">
        <f>ROUND(100*E527/D527,0)</f>
        <v>136</v>
      </c>
      <c r="G527" t="s">
        <v>20</v>
      </c>
      <c r="H527">
        <v>70</v>
      </c>
      <c r="I527">
        <f>ROUND(IF(H527&gt;0,E527/H527,0),2)</f>
        <v>104.6</v>
      </c>
      <c r="J527" t="s">
        <v>21</v>
      </c>
      <c r="K527" t="s">
        <v>22</v>
      </c>
      <c r="L527">
        <v>1277701200</v>
      </c>
      <c r="M527" s="8">
        <f>(((L527/60)/60)/24)+DATE(1970,1,1)</f>
        <v>40357.208333333336</v>
      </c>
      <c r="N527">
        <v>1279429200</v>
      </c>
      <c r="O527" s="8">
        <f>(((N527/60)/60)/24)+DATE(1970,1,1)</f>
        <v>40377.208333333336</v>
      </c>
      <c r="P527" t="b">
        <v>0</v>
      </c>
      <c r="Q527" t="b">
        <v>0</v>
      </c>
      <c r="R527" t="s">
        <v>60</v>
      </c>
      <c r="S527" t="str">
        <f>LEFT(R527,FIND("/",R527)-1)</f>
        <v>music</v>
      </c>
      <c r="T527" t="str">
        <f>RIGHT(R527,LEN(R527)-LEN(S527)-1)</f>
        <v>indie rock</v>
      </c>
    </row>
    <row r="528" spans="1:20" x14ac:dyDescent="0.35">
      <c r="A528">
        <v>144</v>
      </c>
      <c r="B528" s="4" t="s">
        <v>340</v>
      </c>
      <c r="C528" s="3" t="s">
        <v>341</v>
      </c>
      <c r="D528">
        <v>9000</v>
      </c>
      <c r="E528">
        <v>11619</v>
      </c>
      <c r="F528">
        <f>ROUND(100*E528/D528,0)</f>
        <v>129</v>
      </c>
      <c r="G528" t="s">
        <v>20</v>
      </c>
      <c r="H528">
        <v>135</v>
      </c>
      <c r="I528">
        <f>ROUND(IF(H528&gt;0,E528/H528,0),2)</f>
        <v>86.07</v>
      </c>
      <c r="J528" t="s">
        <v>21</v>
      </c>
      <c r="K528" t="s">
        <v>22</v>
      </c>
      <c r="L528">
        <v>1560747600</v>
      </c>
      <c r="M528" s="8">
        <f>(((L528/60)/60)/24)+DATE(1970,1,1)</f>
        <v>43633.208333333328</v>
      </c>
      <c r="N528">
        <v>1561438800</v>
      </c>
      <c r="O528" s="8">
        <f>(((N528/60)/60)/24)+DATE(1970,1,1)</f>
        <v>43641.208333333328</v>
      </c>
      <c r="P528" t="b">
        <v>0</v>
      </c>
      <c r="Q528" t="b">
        <v>0</v>
      </c>
      <c r="R528" t="s">
        <v>33</v>
      </c>
      <c r="S528" t="str">
        <f>LEFT(R528,FIND("/",R528)-1)</f>
        <v>theater</v>
      </c>
      <c r="T528" t="str">
        <f>RIGHT(R528,LEN(R528)-LEN(S528)-1)</f>
        <v>plays</v>
      </c>
    </row>
    <row r="529" spans="1:20" x14ac:dyDescent="0.35">
      <c r="A529">
        <v>145</v>
      </c>
      <c r="B529" s="4" t="s">
        <v>342</v>
      </c>
      <c r="C529" s="3" t="s">
        <v>343</v>
      </c>
      <c r="D529">
        <v>25000</v>
      </c>
      <c r="E529">
        <v>59128</v>
      </c>
      <c r="F529">
        <f>ROUND(100*E529/D529,0)</f>
        <v>237</v>
      </c>
      <c r="G529" t="s">
        <v>20</v>
      </c>
      <c r="H529">
        <v>768</v>
      </c>
      <c r="I529">
        <f>ROUND(IF(H529&gt;0,E529/H529,0),2)</f>
        <v>76.989999999999995</v>
      </c>
      <c r="J529" t="s">
        <v>98</v>
      </c>
      <c r="K529" t="s">
        <v>99</v>
      </c>
      <c r="L529">
        <v>1410066000</v>
      </c>
      <c r="M529" s="8">
        <f>(((L529/60)/60)/24)+DATE(1970,1,1)</f>
        <v>41889.208333333336</v>
      </c>
      <c r="N529">
        <v>1410498000</v>
      </c>
      <c r="O529" s="8">
        <f>(((N529/60)/60)/24)+DATE(1970,1,1)</f>
        <v>41894.208333333336</v>
      </c>
      <c r="P529" t="b">
        <v>0</v>
      </c>
      <c r="Q529" t="b">
        <v>0</v>
      </c>
      <c r="R529" t="s">
        <v>65</v>
      </c>
      <c r="S529" t="str">
        <f>LEFT(R529,FIND("/",R529)-1)</f>
        <v>technology</v>
      </c>
      <c r="T529" t="str">
        <f>RIGHT(R529,LEN(R529)-LEN(S529)-1)</f>
        <v>wearables</v>
      </c>
    </row>
    <row r="530" spans="1:20" ht="31" x14ac:dyDescent="0.35">
      <c r="A530">
        <v>147</v>
      </c>
      <c r="B530" s="4" t="s">
        <v>346</v>
      </c>
      <c r="C530" s="3" t="s">
        <v>347</v>
      </c>
      <c r="D530">
        <v>8300</v>
      </c>
      <c r="E530">
        <v>9337</v>
      </c>
      <c r="F530">
        <f>ROUND(100*E530/D530,0)</f>
        <v>112</v>
      </c>
      <c r="G530" t="s">
        <v>20</v>
      </c>
      <c r="H530">
        <v>199</v>
      </c>
      <c r="I530">
        <f>ROUND(IF(H530&gt;0,E530/H530,0),2)</f>
        <v>46.92</v>
      </c>
      <c r="J530" t="s">
        <v>21</v>
      </c>
      <c r="K530" t="s">
        <v>22</v>
      </c>
      <c r="L530">
        <v>1465794000</v>
      </c>
      <c r="M530" s="8">
        <f>(((L530/60)/60)/24)+DATE(1970,1,1)</f>
        <v>42534.208333333328</v>
      </c>
      <c r="N530">
        <v>1466312400</v>
      </c>
      <c r="O530" s="8">
        <f>(((N530/60)/60)/24)+DATE(1970,1,1)</f>
        <v>42540.208333333328</v>
      </c>
      <c r="P530" t="b">
        <v>0</v>
      </c>
      <c r="Q530" t="b">
        <v>1</v>
      </c>
      <c r="R530" t="s">
        <v>33</v>
      </c>
      <c r="S530" t="str">
        <f>LEFT(R530,FIND("/",R530)-1)</f>
        <v>theater</v>
      </c>
      <c r="T530" t="str">
        <f>RIGHT(R530,LEN(R530)-LEN(S530)-1)</f>
        <v>plays</v>
      </c>
    </row>
    <row r="531" spans="1:20" x14ac:dyDescent="0.35">
      <c r="A531">
        <v>148</v>
      </c>
      <c r="B531" s="4" t="s">
        <v>348</v>
      </c>
      <c r="C531" s="3" t="s">
        <v>349</v>
      </c>
      <c r="D531">
        <v>9300</v>
      </c>
      <c r="E531">
        <v>11255</v>
      </c>
      <c r="F531">
        <f>ROUND(100*E531/D531,0)</f>
        <v>121</v>
      </c>
      <c r="G531" t="s">
        <v>20</v>
      </c>
      <c r="H531">
        <v>107</v>
      </c>
      <c r="I531">
        <f>ROUND(IF(H531&gt;0,E531/H531,0),2)</f>
        <v>105.19</v>
      </c>
      <c r="J531" t="s">
        <v>21</v>
      </c>
      <c r="K531" t="s">
        <v>22</v>
      </c>
      <c r="L531">
        <v>1500958800</v>
      </c>
      <c r="M531" s="8">
        <f>(((L531/60)/60)/24)+DATE(1970,1,1)</f>
        <v>42941.208333333328</v>
      </c>
      <c r="N531">
        <v>1501736400</v>
      </c>
      <c r="O531" s="8">
        <f>(((N531/60)/60)/24)+DATE(1970,1,1)</f>
        <v>42950.208333333328</v>
      </c>
      <c r="P531" t="b">
        <v>0</v>
      </c>
      <c r="Q531" t="b">
        <v>0</v>
      </c>
      <c r="R531" t="s">
        <v>65</v>
      </c>
      <c r="S531" t="str">
        <f>LEFT(R531,FIND("/",R531)-1)</f>
        <v>technology</v>
      </c>
      <c r="T531" t="str">
        <f>RIGHT(R531,LEN(R531)-LEN(S531)-1)</f>
        <v>wearables</v>
      </c>
    </row>
    <row r="532" spans="1:20" x14ac:dyDescent="0.35">
      <c r="A532">
        <v>149</v>
      </c>
      <c r="B532" s="4" t="s">
        <v>350</v>
      </c>
      <c r="C532" s="3" t="s">
        <v>351</v>
      </c>
      <c r="D532">
        <v>6200</v>
      </c>
      <c r="E532">
        <v>13632</v>
      </c>
      <c r="F532">
        <f>ROUND(100*E532/D532,0)</f>
        <v>220</v>
      </c>
      <c r="G532" t="s">
        <v>20</v>
      </c>
      <c r="H532">
        <v>195</v>
      </c>
      <c r="I532">
        <f>ROUND(IF(H532&gt;0,E532/H532,0),2)</f>
        <v>69.91</v>
      </c>
      <c r="J532" t="s">
        <v>21</v>
      </c>
      <c r="K532" t="s">
        <v>22</v>
      </c>
      <c r="L532">
        <v>1357020000</v>
      </c>
      <c r="M532" s="8">
        <f>(((L532/60)/60)/24)+DATE(1970,1,1)</f>
        <v>41275.25</v>
      </c>
      <c r="N532">
        <v>1361512800</v>
      </c>
      <c r="O532" s="8">
        <f>(((N532/60)/60)/24)+DATE(1970,1,1)</f>
        <v>41327.25</v>
      </c>
      <c r="P532" t="b">
        <v>0</v>
      </c>
      <c r="Q532" t="b">
        <v>0</v>
      </c>
      <c r="R532" t="s">
        <v>60</v>
      </c>
      <c r="S532" t="str">
        <f>LEFT(R532,FIND("/",R532)-1)</f>
        <v>music</v>
      </c>
      <c r="T532" t="str">
        <f>RIGHT(R532,LEN(R532)-LEN(S532)-1)</f>
        <v>indie rock</v>
      </c>
    </row>
    <row r="533" spans="1:20" x14ac:dyDescent="0.35">
      <c r="A533">
        <v>152</v>
      </c>
      <c r="B533" s="4" t="s">
        <v>356</v>
      </c>
      <c r="C533" s="3" t="s">
        <v>357</v>
      </c>
      <c r="D533">
        <v>41500</v>
      </c>
      <c r="E533">
        <v>175573</v>
      </c>
      <c r="F533">
        <f>ROUND(100*E533/D533,0)</f>
        <v>423</v>
      </c>
      <c r="G533" t="s">
        <v>20</v>
      </c>
      <c r="H533">
        <v>3376</v>
      </c>
      <c r="I533">
        <f>ROUND(IF(H533&gt;0,E533/H533,0),2)</f>
        <v>52.01</v>
      </c>
      <c r="J533" t="s">
        <v>21</v>
      </c>
      <c r="K533" t="s">
        <v>22</v>
      </c>
      <c r="L533">
        <v>1487311200</v>
      </c>
      <c r="M533" s="8">
        <f>(((L533/60)/60)/24)+DATE(1970,1,1)</f>
        <v>42783.25</v>
      </c>
      <c r="N533">
        <v>1487916000</v>
      </c>
      <c r="O533" s="8">
        <f>(((N533/60)/60)/24)+DATE(1970,1,1)</f>
        <v>42790.25</v>
      </c>
      <c r="P533" t="b">
        <v>0</v>
      </c>
      <c r="Q533" t="b">
        <v>0</v>
      </c>
      <c r="R533" t="s">
        <v>60</v>
      </c>
      <c r="S533" t="str">
        <f>LEFT(R533,FIND("/",R533)-1)</f>
        <v>music</v>
      </c>
      <c r="T533" t="str">
        <f>RIGHT(R533,LEN(R533)-LEN(S533)-1)</f>
        <v>indie rock</v>
      </c>
    </row>
    <row r="534" spans="1:20" x14ac:dyDescent="0.35">
      <c r="A534">
        <v>158</v>
      </c>
      <c r="B534" s="4" t="s">
        <v>368</v>
      </c>
      <c r="C534" s="3" t="s">
        <v>369</v>
      </c>
      <c r="D534">
        <v>2100</v>
      </c>
      <c r="E534">
        <v>4640</v>
      </c>
      <c r="F534">
        <f>ROUND(100*E534/D534,0)</f>
        <v>221</v>
      </c>
      <c r="G534" t="s">
        <v>20</v>
      </c>
      <c r="H534">
        <v>41</v>
      </c>
      <c r="I534">
        <f>ROUND(IF(H534&gt;0,E534/H534,0),2)</f>
        <v>113.17</v>
      </c>
      <c r="J534" t="s">
        <v>21</v>
      </c>
      <c r="K534" t="s">
        <v>22</v>
      </c>
      <c r="L534">
        <v>1449554400</v>
      </c>
      <c r="M534" s="8">
        <f>(((L534/60)/60)/24)+DATE(1970,1,1)</f>
        <v>42346.25</v>
      </c>
      <c r="N534">
        <v>1449640800</v>
      </c>
      <c r="O534" s="8">
        <f>(((N534/60)/60)/24)+DATE(1970,1,1)</f>
        <v>42347.25</v>
      </c>
      <c r="P534" t="b">
        <v>0</v>
      </c>
      <c r="Q534" t="b">
        <v>0</v>
      </c>
      <c r="R534" t="s">
        <v>23</v>
      </c>
      <c r="S534" t="str">
        <f>LEFT(R534,FIND("/",R534)-1)</f>
        <v>music</v>
      </c>
      <c r="T534" t="str">
        <f>RIGHT(R534,LEN(R534)-LEN(S534)-1)</f>
        <v>rock</v>
      </c>
    </row>
    <row r="535" spans="1:20" x14ac:dyDescent="0.35">
      <c r="A535">
        <v>159</v>
      </c>
      <c r="B535" s="4" t="s">
        <v>370</v>
      </c>
      <c r="C535" s="3" t="s">
        <v>371</v>
      </c>
      <c r="D535">
        <v>191200</v>
      </c>
      <c r="E535">
        <v>191222</v>
      </c>
      <c r="F535">
        <f>ROUND(100*E535/D535,0)</f>
        <v>100</v>
      </c>
      <c r="G535" t="s">
        <v>20</v>
      </c>
      <c r="H535">
        <v>1821</v>
      </c>
      <c r="I535">
        <f>ROUND(IF(H535&gt;0,E535/H535,0),2)</f>
        <v>105.01</v>
      </c>
      <c r="J535" t="s">
        <v>21</v>
      </c>
      <c r="K535" t="s">
        <v>22</v>
      </c>
      <c r="L535">
        <v>1553662800</v>
      </c>
      <c r="M535" s="8">
        <f>(((L535/60)/60)/24)+DATE(1970,1,1)</f>
        <v>43551.208333333328</v>
      </c>
      <c r="N535">
        <v>1555218000</v>
      </c>
      <c r="O535" s="8">
        <f>(((N535/60)/60)/24)+DATE(1970,1,1)</f>
        <v>43569.208333333328</v>
      </c>
      <c r="P535" t="b">
        <v>0</v>
      </c>
      <c r="Q535" t="b">
        <v>1</v>
      </c>
      <c r="R535" t="s">
        <v>33</v>
      </c>
      <c r="S535" t="str">
        <f>LEFT(R535,FIND("/",R535)-1)</f>
        <v>theater</v>
      </c>
      <c r="T535" t="str">
        <f>RIGHT(R535,LEN(R535)-LEN(S535)-1)</f>
        <v>plays</v>
      </c>
    </row>
    <row r="536" spans="1:20" x14ac:dyDescent="0.35">
      <c r="A536">
        <v>160</v>
      </c>
      <c r="B536" s="4" t="s">
        <v>372</v>
      </c>
      <c r="C536" s="3" t="s">
        <v>373</v>
      </c>
      <c r="D536">
        <v>8000</v>
      </c>
      <c r="E536">
        <v>12985</v>
      </c>
      <c r="F536">
        <f>ROUND(100*E536/D536,0)</f>
        <v>162</v>
      </c>
      <c r="G536" t="s">
        <v>20</v>
      </c>
      <c r="H536">
        <v>164</v>
      </c>
      <c r="I536">
        <f>ROUND(IF(H536&gt;0,E536/H536,0),2)</f>
        <v>79.180000000000007</v>
      </c>
      <c r="J536" t="s">
        <v>21</v>
      </c>
      <c r="K536" t="s">
        <v>22</v>
      </c>
      <c r="L536">
        <v>1556341200</v>
      </c>
      <c r="M536" s="8">
        <f>(((L536/60)/60)/24)+DATE(1970,1,1)</f>
        <v>43582.208333333328</v>
      </c>
      <c r="N536">
        <v>1557723600</v>
      </c>
      <c r="O536" s="8">
        <f>(((N536/60)/60)/24)+DATE(1970,1,1)</f>
        <v>43598.208333333328</v>
      </c>
      <c r="P536" t="b">
        <v>0</v>
      </c>
      <c r="Q536" t="b">
        <v>0</v>
      </c>
      <c r="R536" t="s">
        <v>65</v>
      </c>
      <c r="S536" t="str">
        <f>LEFT(R536,FIND("/",R536)-1)</f>
        <v>technology</v>
      </c>
      <c r="T536" t="str">
        <f>RIGHT(R536,LEN(R536)-LEN(S536)-1)</f>
        <v>wearables</v>
      </c>
    </row>
    <row r="537" spans="1:20" ht="31" x14ac:dyDescent="0.35">
      <c r="A537">
        <v>162</v>
      </c>
      <c r="B537" s="4" t="s">
        <v>376</v>
      </c>
      <c r="C537" s="3" t="s">
        <v>377</v>
      </c>
      <c r="D537">
        <v>6100</v>
      </c>
      <c r="E537">
        <v>9134</v>
      </c>
      <c r="F537">
        <f>ROUND(100*E537/D537,0)</f>
        <v>150</v>
      </c>
      <c r="G537" t="s">
        <v>20</v>
      </c>
      <c r="H537">
        <v>157</v>
      </c>
      <c r="I537">
        <f>ROUND(IF(H537&gt;0,E537/H537,0),2)</f>
        <v>58.18</v>
      </c>
      <c r="J537" t="s">
        <v>98</v>
      </c>
      <c r="K537" t="s">
        <v>99</v>
      </c>
      <c r="L537">
        <v>1544248800</v>
      </c>
      <c r="M537" s="8">
        <f>(((L537/60)/60)/24)+DATE(1970,1,1)</f>
        <v>43442.25</v>
      </c>
      <c r="N537">
        <v>1546840800</v>
      </c>
      <c r="O537" s="8">
        <f>(((N537/60)/60)/24)+DATE(1970,1,1)</f>
        <v>43472.25</v>
      </c>
      <c r="P537" t="b">
        <v>0</v>
      </c>
      <c r="Q537" t="b">
        <v>0</v>
      </c>
      <c r="R537" t="s">
        <v>23</v>
      </c>
      <c r="S537" t="str">
        <f>LEFT(R537,FIND("/",R537)-1)</f>
        <v>music</v>
      </c>
      <c r="T537" t="str">
        <f>RIGHT(R537,LEN(R537)-LEN(S537)-1)</f>
        <v>rock</v>
      </c>
    </row>
    <row r="538" spans="1:20" x14ac:dyDescent="0.35">
      <c r="A538">
        <v>163</v>
      </c>
      <c r="B538" s="4" t="s">
        <v>378</v>
      </c>
      <c r="C538" s="3" t="s">
        <v>379</v>
      </c>
      <c r="D538">
        <v>3500</v>
      </c>
      <c r="E538">
        <v>8864</v>
      </c>
      <c r="F538">
        <f>ROUND(100*E538/D538,0)</f>
        <v>253</v>
      </c>
      <c r="G538" t="s">
        <v>20</v>
      </c>
      <c r="H538">
        <v>246</v>
      </c>
      <c r="I538">
        <f>ROUND(IF(H538&gt;0,E538/H538,0),2)</f>
        <v>36.03</v>
      </c>
      <c r="J538" t="s">
        <v>21</v>
      </c>
      <c r="K538" t="s">
        <v>22</v>
      </c>
      <c r="L538">
        <v>1508475600</v>
      </c>
      <c r="M538" s="8">
        <f>(((L538/60)/60)/24)+DATE(1970,1,1)</f>
        <v>43028.208333333328</v>
      </c>
      <c r="N538">
        <v>1512712800</v>
      </c>
      <c r="O538" s="8">
        <f>(((N538/60)/60)/24)+DATE(1970,1,1)</f>
        <v>43077.25</v>
      </c>
      <c r="P538" t="b">
        <v>0</v>
      </c>
      <c r="Q538" t="b">
        <v>1</v>
      </c>
      <c r="R538" t="s">
        <v>122</v>
      </c>
      <c r="S538" t="str">
        <f>LEFT(R538,FIND("/",R538)-1)</f>
        <v>photography</v>
      </c>
      <c r="T538" t="str">
        <f>RIGHT(R538,LEN(R538)-LEN(S538)-1)</f>
        <v>photography books</v>
      </c>
    </row>
    <row r="539" spans="1:20" x14ac:dyDescent="0.35">
      <c r="A539">
        <v>164</v>
      </c>
      <c r="B539" s="4" t="s">
        <v>380</v>
      </c>
      <c r="C539" s="3" t="s">
        <v>381</v>
      </c>
      <c r="D539">
        <v>150500</v>
      </c>
      <c r="E539">
        <v>150755</v>
      </c>
      <c r="F539">
        <f>ROUND(100*E539/D539,0)</f>
        <v>100</v>
      </c>
      <c r="G539" t="s">
        <v>20</v>
      </c>
      <c r="H539">
        <v>1396</v>
      </c>
      <c r="I539">
        <f>ROUND(IF(H539&gt;0,E539/H539,0),2)</f>
        <v>107.99</v>
      </c>
      <c r="J539" t="s">
        <v>21</v>
      </c>
      <c r="K539" t="s">
        <v>22</v>
      </c>
      <c r="L539">
        <v>1507438800</v>
      </c>
      <c r="M539" s="8">
        <f>(((L539/60)/60)/24)+DATE(1970,1,1)</f>
        <v>43016.208333333328</v>
      </c>
      <c r="N539">
        <v>1507525200</v>
      </c>
      <c r="O539" s="8">
        <f>(((N539/60)/60)/24)+DATE(1970,1,1)</f>
        <v>43017.208333333328</v>
      </c>
      <c r="P539" t="b">
        <v>0</v>
      </c>
      <c r="Q539" t="b">
        <v>0</v>
      </c>
      <c r="R539" t="s">
        <v>33</v>
      </c>
      <c r="S539" t="str">
        <f>LEFT(R539,FIND("/",R539)-1)</f>
        <v>theater</v>
      </c>
      <c r="T539" t="str">
        <f>RIGHT(R539,LEN(R539)-LEN(S539)-1)</f>
        <v>plays</v>
      </c>
    </row>
    <row r="540" spans="1:20" x14ac:dyDescent="0.35">
      <c r="A540">
        <v>165</v>
      </c>
      <c r="B540" s="4" t="s">
        <v>382</v>
      </c>
      <c r="C540" s="3" t="s">
        <v>383</v>
      </c>
      <c r="D540">
        <v>90400</v>
      </c>
      <c r="E540">
        <v>110279</v>
      </c>
      <c r="F540">
        <f>ROUND(100*E540/D540,0)</f>
        <v>122</v>
      </c>
      <c r="G540" t="s">
        <v>20</v>
      </c>
      <c r="H540">
        <v>2506</v>
      </c>
      <c r="I540">
        <f>ROUND(IF(H540&gt;0,E540/H540,0),2)</f>
        <v>44.01</v>
      </c>
      <c r="J540" t="s">
        <v>21</v>
      </c>
      <c r="K540" t="s">
        <v>22</v>
      </c>
      <c r="L540">
        <v>1501563600</v>
      </c>
      <c r="M540" s="8">
        <f>(((L540/60)/60)/24)+DATE(1970,1,1)</f>
        <v>42948.208333333328</v>
      </c>
      <c r="N540">
        <v>1504328400</v>
      </c>
      <c r="O540" s="8">
        <f>(((N540/60)/60)/24)+DATE(1970,1,1)</f>
        <v>42980.208333333328</v>
      </c>
      <c r="P540" t="b">
        <v>0</v>
      </c>
      <c r="Q540" t="b">
        <v>0</v>
      </c>
      <c r="R540" t="s">
        <v>28</v>
      </c>
      <c r="S540" t="str">
        <f>LEFT(R540,FIND("/",R540)-1)</f>
        <v>technology</v>
      </c>
      <c r="T540" t="str">
        <f>RIGHT(R540,LEN(R540)-LEN(S540)-1)</f>
        <v>web</v>
      </c>
    </row>
    <row r="541" spans="1:20" x14ac:dyDescent="0.35">
      <c r="A541">
        <v>166</v>
      </c>
      <c r="B541" s="4" t="s">
        <v>384</v>
      </c>
      <c r="C541" s="3" t="s">
        <v>385</v>
      </c>
      <c r="D541">
        <v>9800</v>
      </c>
      <c r="E541">
        <v>13439</v>
      </c>
      <c r="F541">
        <f>ROUND(100*E541/D541,0)</f>
        <v>137</v>
      </c>
      <c r="G541" t="s">
        <v>20</v>
      </c>
      <c r="H541">
        <v>244</v>
      </c>
      <c r="I541">
        <f>ROUND(IF(H541&gt;0,E541/H541,0),2)</f>
        <v>55.08</v>
      </c>
      <c r="J541" t="s">
        <v>21</v>
      </c>
      <c r="K541" t="s">
        <v>22</v>
      </c>
      <c r="L541">
        <v>1292997600</v>
      </c>
      <c r="M541" s="8">
        <f>(((L541/60)/60)/24)+DATE(1970,1,1)</f>
        <v>40534.25</v>
      </c>
      <c r="N541">
        <v>1293343200</v>
      </c>
      <c r="O541" s="8">
        <f>(((N541/60)/60)/24)+DATE(1970,1,1)</f>
        <v>40538.25</v>
      </c>
      <c r="P541" t="b">
        <v>0</v>
      </c>
      <c r="Q541" t="b">
        <v>0</v>
      </c>
      <c r="R541" t="s">
        <v>122</v>
      </c>
      <c r="S541" t="str">
        <f>LEFT(R541,FIND("/",R541)-1)</f>
        <v>photography</v>
      </c>
      <c r="T541" t="str">
        <f>RIGHT(R541,LEN(R541)-LEN(S541)-1)</f>
        <v>photography books</v>
      </c>
    </row>
    <row r="542" spans="1:20" x14ac:dyDescent="0.35">
      <c r="A542">
        <v>167</v>
      </c>
      <c r="B542" s="4" t="s">
        <v>386</v>
      </c>
      <c r="C542" s="3" t="s">
        <v>387</v>
      </c>
      <c r="D542">
        <v>2600</v>
      </c>
      <c r="E542">
        <v>10804</v>
      </c>
      <c r="F542">
        <f>ROUND(100*E542/D542,0)</f>
        <v>416</v>
      </c>
      <c r="G542" t="s">
        <v>20</v>
      </c>
      <c r="H542">
        <v>146</v>
      </c>
      <c r="I542">
        <f>ROUND(IF(H542&gt;0,E542/H542,0),2)</f>
        <v>74</v>
      </c>
      <c r="J542" t="s">
        <v>26</v>
      </c>
      <c r="K542" t="s">
        <v>27</v>
      </c>
      <c r="L542">
        <v>1370840400</v>
      </c>
      <c r="M542" s="8">
        <f>(((L542/60)/60)/24)+DATE(1970,1,1)</f>
        <v>41435.208333333336</v>
      </c>
      <c r="N542">
        <v>1371704400</v>
      </c>
      <c r="O542" s="8">
        <f>(((N542/60)/60)/24)+DATE(1970,1,1)</f>
        <v>41445.208333333336</v>
      </c>
      <c r="P542" t="b">
        <v>0</v>
      </c>
      <c r="Q542" t="b">
        <v>0</v>
      </c>
      <c r="R542" t="s">
        <v>33</v>
      </c>
      <c r="S542" t="str">
        <f>LEFT(R542,FIND("/",R542)-1)</f>
        <v>theater</v>
      </c>
      <c r="T542" t="str">
        <f>RIGHT(R542,LEN(R542)-LEN(S542)-1)</f>
        <v>plays</v>
      </c>
    </row>
    <row r="543" spans="1:20" x14ac:dyDescent="0.35">
      <c r="A543">
        <v>169</v>
      </c>
      <c r="B543" s="4" t="s">
        <v>390</v>
      </c>
      <c r="C543" s="3" t="s">
        <v>391</v>
      </c>
      <c r="D543">
        <v>23300</v>
      </c>
      <c r="E543">
        <v>98811</v>
      </c>
      <c r="F543">
        <f>ROUND(100*E543/D543,0)</f>
        <v>424</v>
      </c>
      <c r="G543" t="s">
        <v>20</v>
      </c>
      <c r="H543">
        <v>1267</v>
      </c>
      <c r="I543">
        <f>ROUND(IF(H543&gt;0,E543/H543,0),2)</f>
        <v>77.989999999999995</v>
      </c>
      <c r="J543" t="s">
        <v>21</v>
      </c>
      <c r="K543" t="s">
        <v>22</v>
      </c>
      <c r="L543">
        <v>1339909200</v>
      </c>
      <c r="M543" s="8">
        <f>(((L543/60)/60)/24)+DATE(1970,1,1)</f>
        <v>41077.208333333336</v>
      </c>
      <c r="N543">
        <v>1342328400</v>
      </c>
      <c r="O543" s="8">
        <f>(((N543/60)/60)/24)+DATE(1970,1,1)</f>
        <v>41105.208333333336</v>
      </c>
      <c r="P543" t="b">
        <v>0</v>
      </c>
      <c r="Q543" t="b">
        <v>1</v>
      </c>
      <c r="R543" t="s">
        <v>100</v>
      </c>
      <c r="S543" t="str">
        <f>LEFT(R543,FIND("/",R543)-1)</f>
        <v>film &amp; video</v>
      </c>
      <c r="T543" t="str">
        <f>RIGHT(R543,LEN(R543)-LEN(S543)-1)</f>
        <v>shorts</v>
      </c>
    </row>
    <row r="544" spans="1:20" x14ac:dyDescent="0.35">
      <c r="A544">
        <v>173</v>
      </c>
      <c r="B544" s="4" t="s">
        <v>398</v>
      </c>
      <c r="C544" s="3" t="s">
        <v>399</v>
      </c>
      <c r="D544">
        <v>96700</v>
      </c>
      <c r="E544">
        <v>157635</v>
      </c>
      <c r="F544">
        <f>ROUND(100*E544/D544,0)</f>
        <v>163</v>
      </c>
      <c r="G544" t="s">
        <v>20</v>
      </c>
      <c r="H544">
        <v>1561</v>
      </c>
      <c r="I544">
        <f>ROUND(IF(H544&gt;0,E544/H544,0),2)</f>
        <v>100.98</v>
      </c>
      <c r="J544" t="s">
        <v>21</v>
      </c>
      <c r="K544" t="s">
        <v>22</v>
      </c>
      <c r="L544">
        <v>1368853200</v>
      </c>
      <c r="M544" s="8">
        <f>(((L544/60)/60)/24)+DATE(1970,1,1)</f>
        <v>41412.208333333336</v>
      </c>
      <c r="N544">
        <v>1369371600</v>
      </c>
      <c r="O544" s="8">
        <f>(((N544/60)/60)/24)+DATE(1970,1,1)</f>
        <v>41418.208333333336</v>
      </c>
      <c r="P544" t="b">
        <v>0</v>
      </c>
      <c r="Q544" t="b">
        <v>0</v>
      </c>
      <c r="R544" t="s">
        <v>33</v>
      </c>
      <c r="S544" t="str">
        <f>LEFT(R544,FIND("/",R544)-1)</f>
        <v>theater</v>
      </c>
      <c r="T544" t="str">
        <f>RIGHT(R544,LEN(R544)-LEN(S544)-1)</f>
        <v>plays</v>
      </c>
    </row>
    <row r="545" spans="1:20" x14ac:dyDescent="0.35">
      <c r="A545">
        <v>174</v>
      </c>
      <c r="B545" s="4" t="s">
        <v>400</v>
      </c>
      <c r="C545" s="3" t="s">
        <v>401</v>
      </c>
      <c r="D545">
        <v>600</v>
      </c>
      <c r="E545">
        <v>5368</v>
      </c>
      <c r="F545">
        <f>ROUND(100*E545/D545,0)</f>
        <v>895</v>
      </c>
      <c r="G545" t="s">
        <v>20</v>
      </c>
      <c r="H545">
        <v>48</v>
      </c>
      <c r="I545">
        <f>ROUND(IF(H545&gt;0,E545/H545,0),2)</f>
        <v>111.83</v>
      </c>
      <c r="J545" t="s">
        <v>21</v>
      </c>
      <c r="K545" t="s">
        <v>22</v>
      </c>
      <c r="L545">
        <v>1444021200</v>
      </c>
      <c r="M545" s="8">
        <f>(((L545/60)/60)/24)+DATE(1970,1,1)</f>
        <v>42282.208333333328</v>
      </c>
      <c r="N545">
        <v>1444107600</v>
      </c>
      <c r="O545" s="8">
        <f>(((N545/60)/60)/24)+DATE(1970,1,1)</f>
        <v>42283.208333333328</v>
      </c>
      <c r="P545" t="b">
        <v>0</v>
      </c>
      <c r="Q545" t="b">
        <v>1</v>
      </c>
      <c r="R545" t="s">
        <v>65</v>
      </c>
      <c r="S545" t="str">
        <f>LEFT(R545,FIND("/",R545)-1)</f>
        <v>technology</v>
      </c>
      <c r="T545" t="str">
        <f>RIGHT(R545,LEN(R545)-LEN(S545)-1)</f>
        <v>wearables</v>
      </c>
    </row>
    <row r="546" spans="1:20" x14ac:dyDescent="0.35">
      <c r="A546">
        <v>177</v>
      </c>
      <c r="B546" s="4" t="s">
        <v>406</v>
      </c>
      <c r="C546" s="3" t="s">
        <v>407</v>
      </c>
      <c r="D546">
        <v>38800</v>
      </c>
      <c r="E546">
        <v>161593</v>
      </c>
      <c r="F546">
        <f>ROUND(100*E546/D546,0)</f>
        <v>416</v>
      </c>
      <c r="G546" t="s">
        <v>20</v>
      </c>
      <c r="H546">
        <v>2739</v>
      </c>
      <c r="I546">
        <f>ROUND(IF(H546&gt;0,E546/H546,0),2)</f>
        <v>59</v>
      </c>
      <c r="J546" t="s">
        <v>21</v>
      </c>
      <c r="K546" t="s">
        <v>22</v>
      </c>
      <c r="L546">
        <v>1289800800</v>
      </c>
      <c r="M546" s="8">
        <f>(((L546/60)/60)/24)+DATE(1970,1,1)</f>
        <v>40497.25</v>
      </c>
      <c r="N546">
        <v>1291960800</v>
      </c>
      <c r="O546" s="8">
        <f>(((N546/60)/60)/24)+DATE(1970,1,1)</f>
        <v>40522.25</v>
      </c>
      <c r="P546" t="b">
        <v>0</v>
      </c>
      <c r="Q546" t="b">
        <v>0</v>
      </c>
      <c r="R546" t="s">
        <v>33</v>
      </c>
      <c r="S546" t="str">
        <f>LEFT(R546,FIND("/",R546)-1)</f>
        <v>theater</v>
      </c>
      <c r="T546" t="str">
        <f>RIGHT(R546,LEN(R546)-LEN(S546)-1)</f>
        <v>plays</v>
      </c>
    </row>
    <row r="547" spans="1:20" ht="31" x14ac:dyDescent="0.35">
      <c r="A547">
        <v>179</v>
      </c>
      <c r="B547" s="4" t="s">
        <v>410</v>
      </c>
      <c r="C547" s="3" t="s">
        <v>411</v>
      </c>
      <c r="D547">
        <v>44500</v>
      </c>
      <c r="E547">
        <v>159185</v>
      </c>
      <c r="F547">
        <f>ROUND(100*E547/D547,0)</f>
        <v>358</v>
      </c>
      <c r="G547" t="s">
        <v>20</v>
      </c>
      <c r="H547">
        <v>3537</v>
      </c>
      <c r="I547">
        <f>ROUND(IF(H547&gt;0,E547/H547,0),2)</f>
        <v>45.01</v>
      </c>
      <c r="J547" t="s">
        <v>15</v>
      </c>
      <c r="K547" t="s">
        <v>16</v>
      </c>
      <c r="L547">
        <v>1363496400</v>
      </c>
      <c r="M547" s="8">
        <f>(((L547/60)/60)/24)+DATE(1970,1,1)</f>
        <v>41350.208333333336</v>
      </c>
      <c r="N547">
        <v>1363582800</v>
      </c>
      <c r="O547" s="8">
        <f>(((N547/60)/60)/24)+DATE(1970,1,1)</f>
        <v>41351.208333333336</v>
      </c>
      <c r="P547" t="b">
        <v>0</v>
      </c>
      <c r="Q547" t="b">
        <v>1</v>
      </c>
      <c r="R547" t="s">
        <v>33</v>
      </c>
      <c r="S547" t="str">
        <f>LEFT(R547,FIND("/",R547)-1)</f>
        <v>theater</v>
      </c>
      <c r="T547" t="str">
        <f>RIGHT(R547,LEN(R547)-LEN(S547)-1)</f>
        <v>plays</v>
      </c>
    </row>
    <row r="548" spans="1:20" x14ac:dyDescent="0.35">
      <c r="A548">
        <v>180</v>
      </c>
      <c r="B548" s="4" t="s">
        <v>412</v>
      </c>
      <c r="C548" s="3" t="s">
        <v>413</v>
      </c>
      <c r="D548">
        <v>56000</v>
      </c>
      <c r="E548">
        <v>172736</v>
      </c>
      <c r="F548">
        <f>ROUND(100*E548/D548,0)</f>
        <v>308</v>
      </c>
      <c r="G548" t="s">
        <v>20</v>
      </c>
      <c r="H548">
        <v>2107</v>
      </c>
      <c r="I548">
        <f>ROUND(IF(H548&gt;0,E548/H548,0),2)</f>
        <v>81.98</v>
      </c>
      <c r="J548" t="s">
        <v>26</v>
      </c>
      <c r="K548" t="s">
        <v>27</v>
      </c>
      <c r="L548">
        <v>1269234000</v>
      </c>
      <c r="M548" s="8">
        <f>(((L548/60)/60)/24)+DATE(1970,1,1)</f>
        <v>40259.208333333336</v>
      </c>
      <c r="N548">
        <v>1269666000</v>
      </c>
      <c r="O548" s="8">
        <f>(((N548/60)/60)/24)+DATE(1970,1,1)</f>
        <v>40264.208333333336</v>
      </c>
      <c r="P548" t="b">
        <v>0</v>
      </c>
      <c r="Q548" t="b">
        <v>0</v>
      </c>
      <c r="R548" t="s">
        <v>65</v>
      </c>
      <c r="S548" t="str">
        <f>LEFT(R548,FIND("/",R548)-1)</f>
        <v>technology</v>
      </c>
      <c r="T548" t="str">
        <f>RIGHT(R548,LEN(R548)-LEN(S548)-1)</f>
        <v>wearables</v>
      </c>
    </row>
    <row r="549" spans="1:20" ht="31" x14ac:dyDescent="0.35">
      <c r="A549">
        <v>182</v>
      </c>
      <c r="B549" s="4" t="s">
        <v>416</v>
      </c>
      <c r="C549" s="3" t="s">
        <v>417</v>
      </c>
      <c r="D549">
        <v>27100</v>
      </c>
      <c r="E549">
        <v>195750</v>
      </c>
      <c r="F549">
        <f>ROUND(100*E549/D549,0)</f>
        <v>722</v>
      </c>
      <c r="G549" t="s">
        <v>20</v>
      </c>
      <c r="H549">
        <v>3318</v>
      </c>
      <c r="I549">
        <f>ROUND(IF(H549&gt;0,E549/H549,0),2)</f>
        <v>59</v>
      </c>
      <c r="J549" t="s">
        <v>36</v>
      </c>
      <c r="K549" t="s">
        <v>37</v>
      </c>
      <c r="L549">
        <v>1560574800</v>
      </c>
      <c r="M549" s="8">
        <f>(((L549/60)/60)/24)+DATE(1970,1,1)</f>
        <v>43631.208333333328</v>
      </c>
      <c r="N549">
        <v>1561957200</v>
      </c>
      <c r="O549" s="8">
        <f>(((N549/60)/60)/24)+DATE(1970,1,1)</f>
        <v>43647.208333333328</v>
      </c>
      <c r="P549" t="b">
        <v>0</v>
      </c>
      <c r="Q549" t="b">
        <v>0</v>
      </c>
      <c r="R549" t="s">
        <v>33</v>
      </c>
      <c r="S549" t="str">
        <f>LEFT(R549,FIND("/",R549)-1)</f>
        <v>theater</v>
      </c>
      <c r="T549" t="str">
        <f>RIGHT(R549,LEN(R549)-LEN(S549)-1)</f>
        <v>plays</v>
      </c>
    </row>
    <row r="550" spans="1:20" x14ac:dyDescent="0.35">
      <c r="A550">
        <v>184</v>
      </c>
      <c r="B550" s="4" t="s">
        <v>420</v>
      </c>
      <c r="C550" s="3" t="s">
        <v>421</v>
      </c>
      <c r="D550">
        <v>3600</v>
      </c>
      <c r="E550">
        <v>10550</v>
      </c>
      <c r="F550">
        <f>ROUND(100*E550/D550,0)</f>
        <v>293</v>
      </c>
      <c r="G550" t="s">
        <v>20</v>
      </c>
      <c r="H550">
        <v>340</v>
      </c>
      <c r="I550">
        <f>ROUND(IF(H550&gt;0,E550/H550,0),2)</f>
        <v>31.03</v>
      </c>
      <c r="J550" t="s">
        <v>21</v>
      </c>
      <c r="K550" t="s">
        <v>22</v>
      </c>
      <c r="L550">
        <v>1556859600</v>
      </c>
      <c r="M550" s="8">
        <f>(((L550/60)/60)/24)+DATE(1970,1,1)</f>
        <v>43588.208333333328</v>
      </c>
      <c r="N550">
        <v>1556946000</v>
      </c>
      <c r="O550" s="8">
        <f>(((N550/60)/60)/24)+DATE(1970,1,1)</f>
        <v>43589.208333333328</v>
      </c>
      <c r="P550" t="b">
        <v>0</v>
      </c>
      <c r="Q550" t="b">
        <v>0</v>
      </c>
      <c r="R550" t="s">
        <v>33</v>
      </c>
      <c r="S550" t="str">
        <f>LEFT(R550,FIND("/",R550)-1)</f>
        <v>theater</v>
      </c>
      <c r="T550" t="str">
        <f>RIGHT(R550,LEN(R550)-LEN(S550)-1)</f>
        <v>plays</v>
      </c>
    </row>
    <row r="551" spans="1:20" x14ac:dyDescent="0.35">
      <c r="A551">
        <v>187</v>
      </c>
      <c r="B551" s="4" t="s">
        <v>426</v>
      </c>
      <c r="C551" s="3" t="s">
        <v>427</v>
      </c>
      <c r="D551">
        <v>60200</v>
      </c>
      <c r="E551">
        <v>138384</v>
      </c>
      <c r="F551">
        <f>ROUND(100*E551/D551,0)</f>
        <v>230</v>
      </c>
      <c r="G551" t="s">
        <v>20</v>
      </c>
      <c r="H551">
        <v>1442</v>
      </c>
      <c r="I551">
        <f>ROUND(IF(H551&gt;0,E551/H551,0),2)</f>
        <v>95.97</v>
      </c>
      <c r="J551" t="s">
        <v>15</v>
      </c>
      <c r="K551" t="s">
        <v>16</v>
      </c>
      <c r="L551">
        <v>1361599200</v>
      </c>
      <c r="M551" s="8">
        <f>(((L551/60)/60)/24)+DATE(1970,1,1)</f>
        <v>41328.25</v>
      </c>
      <c r="N551">
        <v>1364014800</v>
      </c>
      <c r="O551" s="8">
        <f>(((N551/60)/60)/24)+DATE(1970,1,1)</f>
        <v>41356.208333333336</v>
      </c>
      <c r="P551" t="b">
        <v>0</v>
      </c>
      <c r="Q551" t="b">
        <v>1</v>
      </c>
      <c r="R551" t="s">
        <v>100</v>
      </c>
      <c r="S551" t="str">
        <f>LEFT(R551,FIND("/",R551)-1)</f>
        <v>film &amp; video</v>
      </c>
      <c r="T551" t="str">
        <f>RIGHT(R551,LEN(R551)-LEN(S551)-1)</f>
        <v>shorts</v>
      </c>
    </row>
    <row r="552" spans="1:20" x14ac:dyDescent="0.35">
      <c r="A552">
        <v>194</v>
      </c>
      <c r="B552" s="4" t="s">
        <v>440</v>
      </c>
      <c r="C552" s="3" t="s">
        <v>441</v>
      </c>
      <c r="D552">
        <v>7100</v>
      </c>
      <c r="E552">
        <v>8716</v>
      </c>
      <c r="F552">
        <f>ROUND(100*E552/D552,0)</f>
        <v>123</v>
      </c>
      <c r="G552" t="s">
        <v>20</v>
      </c>
      <c r="H552">
        <v>126</v>
      </c>
      <c r="I552">
        <f>ROUND(IF(H552&gt;0,E552/H552,0),2)</f>
        <v>69.17</v>
      </c>
      <c r="J552" t="s">
        <v>21</v>
      </c>
      <c r="K552" t="s">
        <v>22</v>
      </c>
      <c r="L552">
        <v>1442206800</v>
      </c>
      <c r="M552" s="8">
        <f>(((L552/60)/60)/24)+DATE(1970,1,1)</f>
        <v>42261.208333333328</v>
      </c>
      <c r="N552">
        <v>1443589200</v>
      </c>
      <c r="O552" s="8">
        <f>(((N552/60)/60)/24)+DATE(1970,1,1)</f>
        <v>42277.208333333328</v>
      </c>
      <c r="P552" t="b">
        <v>0</v>
      </c>
      <c r="Q552" t="b">
        <v>0</v>
      </c>
      <c r="R552" t="s">
        <v>148</v>
      </c>
      <c r="S552" t="str">
        <f>LEFT(R552,FIND("/",R552)-1)</f>
        <v>music</v>
      </c>
      <c r="T552" t="str">
        <f>RIGHT(R552,LEN(R552)-LEN(S552)-1)</f>
        <v>metal</v>
      </c>
    </row>
    <row r="553" spans="1:20" x14ac:dyDescent="0.35">
      <c r="A553">
        <v>195</v>
      </c>
      <c r="B553" s="4" t="s">
        <v>442</v>
      </c>
      <c r="C553" s="3" t="s">
        <v>443</v>
      </c>
      <c r="D553">
        <v>15800</v>
      </c>
      <c r="E553">
        <v>57157</v>
      </c>
      <c r="F553">
        <f>ROUND(100*E553/D553,0)</f>
        <v>362</v>
      </c>
      <c r="G553" t="s">
        <v>20</v>
      </c>
      <c r="H553">
        <v>524</v>
      </c>
      <c r="I553">
        <f>ROUND(IF(H553&gt;0,E553/H553,0),2)</f>
        <v>109.08</v>
      </c>
      <c r="J553" t="s">
        <v>21</v>
      </c>
      <c r="K553" t="s">
        <v>22</v>
      </c>
      <c r="L553">
        <v>1532840400</v>
      </c>
      <c r="M553" s="8">
        <f>(((L553/60)/60)/24)+DATE(1970,1,1)</f>
        <v>43310.208333333328</v>
      </c>
      <c r="N553">
        <v>1533445200</v>
      </c>
      <c r="O553" s="8">
        <f>(((N553/60)/60)/24)+DATE(1970,1,1)</f>
        <v>43317.208333333328</v>
      </c>
      <c r="P553" t="b">
        <v>0</v>
      </c>
      <c r="Q553" t="b">
        <v>0</v>
      </c>
      <c r="R553" t="s">
        <v>50</v>
      </c>
      <c r="S553" t="str">
        <f>LEFT(R553,FIND("/",R553)-1)</f>
        <v>music</v>
      </c>
      <c r="T553" t="str">
        <f>RIGHT(R553,LEN(R553)-LEN(S553)-1)</f>
        <v>electric music</v>
      </c>
    </row>
    <row r="554" spans="1:20" x14ac:dyDescent="0.35">
      <c r="A554">
        <v>197</v>
      </c>
      <c r="B554" s="4" t="s">
        <v>446</v>
      </c>
      <c r="C554" s="3" t="s">
        <v>447</v>
      </c>
      <c r="D554">
        <v>54700</v>
      </c>
      <c r="E554">
        <v>163118</v>
      </c>
      <c r="F554">
        <f>ROUND(100*E554/D554,0)</f>
        <v>298</v>
      </c>
      <c r="G554" t="s">
        <v>20</v>
      </c>
      <c r="H554">
        <v>1989</v>
      </c>
      <c r="I554">
        <f>ROUND(IF(H554&gt;0,E554/H554,0),2)</f>
        <v>82.01</v>
      </c>
      <c r="J554" t="s">
        <v>21</v>
      </c>
      <c r="K554" t="s">
        <v>22</v>
      </c>
      <c r="L554">
        <v>1498194000</v>
      </c>
      <c r="M554" s="8">
        <f>(((L554/60)/60)/24)+DATE(1970,1,1)</f>
        <v>42909.208333333328</v>
      </c>
      <c r="N554">
        <v>1499403600</v>
      </c>
      <c r="O554" s="8">
        <f>(((N554/60)/60)/24)+DATE(1970,1,1)</f>
        <v>42923.208333333328</v>
      </c>
      <c r="P554" t="b">
        <v>0</v>
      </c>
      <c r="Q554" t="b">
        <v>0</v>
      </c>
      <c r="R554" t="s">
        <v>53</v>
      </c>
      <c r="S554" t="str">
        <f>LEFT(R554,FIND("/",R554)-1)</f>
        <v>film &amp; video</v>
      </c>
      <c r="T554" t="str">
        <f>RIGHT(R554,LEN(R554)-LEN(S554)-1)</f>
        <v>drama</v>
      </c>
    </row>
    <row r="555" spans="1:20" x14ac:dyDescent="0.35">
      <c r="A555">
        <v>201</v>
      </c>
      <c r="B555" s="4" t="s">
        <v>454</v>
      </c>
      <c r="C555" s="3" t="s">
        <v>455</v>
      </c>
      <c r="D555">
        <v>2100</v>
      </c>
      <c r="E555">
        <v>14305</v>
      </c>
      <c r="F555">
        <f>ROUND(100*E555/D555,0)</f>
        <v>681</v>
      </c>
      <c r="G555" t="s">
        <v>20</v>
      </c>
      <c r="H555">
        <v>157</v>
      </c>
      <c r="I555">
        <f>ROUND(IF(H555&gt;0,E555/H555,0),2)</f>
        <v>91.11</v>
      </c>
      <c r="J555" t="s">
        <v>21</v>
      </c>
      <c r="K555" t="s">
        <v>22</v>
      </c>
      <c r="L555">
        <v>1406264400</v>
      </c>
      <c r="M555" s="8">
        <f>(((L555/60)/60)/24)+DATE(1970,1,1)</f>
        <v>41845.208333333336</v>
      </c>
      <c r="N555">
        <v>1407819600</v>
      </c>
      <c r="O555" s="8">
        <f>(((N555/60)/60)/24)+DATE(1970,1,1)</f>
        <v>41863.208333333336</v>
      </c>
      <c r="P555" t="b">
        <v>0</v>
      </c>
      <c r="Q555" t="b">
        <v>0</v>
      </c>
      <c r="R555" t="s">
        <v>28</v>
      </c>
      <c r="S555" t="str">
        <f>LEFT(R555,FIND("/",R555)-1)</f>
        <v>technology</v>
      </c>
      <c r="T555" t="str">
        <f>RIGHT(R555,LEN(R555)-LEN(S555)-1)</f>
        <v>web</v>
      </c>
    </row>
    <row r="556" spans="1:20" ht="31" x14ac:dyDescent="0.35">
      <c r="A556">
        <v>203</v>
      </c>
      <c r="B556" s="4" t="s">
        <v>458</v>
      </c>
      <c r="C556" s="3" t="s">
        <v>459</v>
      </c>
      <c r="D556">
        <v>143900</v>
      </c>
      <c r="E556">
        <v>193413</v>
      </c>
      <c r="F556">
        <f>ROUND(100*E556/D556,0)</f>
        <v>134</v>
      </c>
      <c r="G556" t="s">
        <v>20</v>
      </c>
      <c r="H556">
        <v>4498</v>
      </c>
      <c r="I556">
        <f>ROUND(IF(H556&gt;0,E556/H556,0),2)</f>
        <v>43</v>
      </c>
      <c r="J556" t="s">
        <v>26</v>
      </c>
      <c r="K556" t="s">
        <v>27</v>
      </c>
      <c r="L556">
        <v>1484632800</v>
      </c>
      <c r="M556" s="8">
        <f>(((L556/60)/60)/24)+DATE(1970,1,1)</f>
        <v>42752.25</v>
      </c>
      <c r="N556">
        <v>1484805600</v>
      </c>
      <c r="O556" s="8">
        <f>(((N556/60)/60)/24)+DATE(1970,1,1)</f>
        <v>42754.25</v>
      </c>
      <c r="P556" t="b">
        <v>0</v>
      </c>
      <c r="Q556" t="b">
        <v>0</v>
      </c>
      <c r="R556" t="s">
        <v>33</v>
      </c>
      <c r="S556" t="str">
        <f>LEFT(R556,FIND("/",R556)-1)</f>
        <v>theater</v>
      </c>
      <c r="T556" t="str">
        <f>RIGHT(R556,LEN(R556)-LEN(S556)-1)</f>
        <v>plays</v>
      </c>
    </row>
    <row r="557" spans="1:20" x14ac:dyDescent="0.35">
      <c r="A557">
        <v>205</v>
      </c>
      <c r="B557" s="4" t="s">
        <v>462</v>
      </c>
      <c r="C557" s="3" t="s">
        <v>463</v>
      </c>
      <c r="D557">
        <v>1300</v>
      </c>
      <c r="E557">
        <v>5614</v>
      </c>
      <c r="F557">
        <f>ROUND(100*E557/D557,0)</f>
        <v>432</v>
      </c>
      <c r="G557" t="s">
        <v>20</v>
      </c>
      <c r="H557">
        <v>80</v>
      </c>
      <c r="I557">
        <f>ROUND(IF(H557&gt;0,E557/H557,0),2)</f>
        <v>70.180000000000007</v>
      </c>
      <c r="J557" t="s">
        <v>21</v>
      </c>
      <c r="K557" t="s">
        <v>22</v>
      </c>
      <c r="L557">
        <v>1539752400</v>
      </c>
      <c r="M557" s="8">
        <f>(((L557/60)/60)/24)+DATE(1970,1,1)</f>
        <v>43390.208333333328</v>
      </c>
      <c r="N557">
        <v>1540789200</v>
      </c>
      <c r="O557" s="8">
        <f>(((N557/60)/60)/24)+DATE(1970,1,1)</f>
        <v>43402.208333333328</v>
      </c>
      <c r="P557" t="b">
        <v>1</v>
      </c>
      <c r="Q557" t="b">
        <v>0</v>
      </c>
      <c r="R557" t="s">
        <v>33</v>
      </c>
      <c r="S557" t="str">
        <f>LEFT(R557,FIND("/",R557)-1)</f>
        <v>theater</v>
      </c>
      <c r="T557" t="str">
        <f>RIGHT(R557,LEN(R557)-LEN(S557)-1)</f>
        <v>plays</v>
      </c>
    </row>
    <row r="558" spans="1:20" ht="31" x14ac:dyDescent="0.35">
      <c r="A558">
        <v>207</v>
      </c>
      <c r="B558" s="4" t="s">
        <v>466</v>
      </c>
      <c r="C558" s="3" t="s">
        <v>467</v>
      </c>
      <c r="D558">
        <v>1000</v>
      </c>
      <c r="E558">
        <v>4257</v>
      </c>
      <c r="F558">
        <f>ROUND(100*E558/D558,0)</f>
        <v>426</v>
      </c>
      <c r="G558" t="s">
        <v>20</v>
      </c>
      <c r="H558">
        <v>43</v>
      </c>
      <c r="I558">
        <f>ROUND(IF(H558&gt;0,E558/H558,0),2)</f>
        <v>99</v>
      </c>
      <c r="J558" t="s">
        <v>21</v>
      </c>
      <c r="K558" t="s">
        <v>22</v>
      </c>
      <c r="L558">
        <v>1535432400</v>
      </c>
      <c r="M558" s="8">
        <f>(((L558/60)/60)/24)+DATE(1970,1,1)</f>
        <v>43340.208333333328</v>
      </c>
      <c r="N558">
        <v>1537160400</v>
      </c>
      <c r="O558" s="8">
        <f>(((N558/60)/60)/24)+DATE(1970,1,1)</f>
        <v>43360.208333333328</v>
      </c>
      <c r="P558" t="b">
        <v>0</v>
      </c>
      <c r="Q558" t="b">
        <v>1</v>
      </c>
      <c r="R558" t="s">
        <v>23</v>
      </c>
      <c r="S558" t="str">
        <f>LEFT(R558,FIND("/",R558)-1)</f>
        <v>music</v>
      </c>
      <c r="T558" t="str">
        <f>RIGHT(R558,LEN(R558)-LEN(S558)-1)</f>
        <v>rock</v>
      </c>
    </row>
    <row r="559" spans="1:20" x14ac:dyDescent="0.35">
      <c r="A559">
        <v>208</v>
      </c>
      <c r="B559" s="4" t="s">
        <v>468</v>
      </c>
      <c r="C559" s="3" t="s">
        <v>469</v>
      </c>
      <c r="D559">
        <v>196900</v>
      </c>
      <c r="E559">
        <v>199110</v>
      </c>
      <c r="F559">
        <f>ROUND(100*E559/D559,0)</f>
        <v>101</v>
      </c>
      <c r="G559" t="s">
        <v>20</v>
      </c>
      <c r="H559">
        <v>2053</v>
      </c>
      <c r="I559">
        <f>ROUND(IF(H559&gt;0,E559/H559,0),2)</f>
        <v>96.98</v>
      </c>
      <c r="J559" t="s">
        <v>21</v>
      </c>
      <c r="K559" t="s">
        <v>22</v>
      </c>
      <c r="L559">
        <v>1510207200</v>
      </c>
      <c r="M559" s="8">
        <f>(((L559/60)/60)/24)+DATE(1970,1,1)</f>
        <v>43048.25</v>
      </c>
      <c r="N559">
        <v>1512280800</v>
      </c>
      <c r="O559" s="8">
        <f>(((N559/60)/60)/24)+DATE(1970,1,1)</f>
        <v>43072.25</v>
      </c>
      <c r="P559" t="b">
        <v>0</v>
      </c>
      <c r="Q559" t="b">
        <v>0</v>
      </c>
      <c r="R559" t="s">
        <v>42</v>
      </c>
      <c r="S559" t="str">
        <f>LEFT(R559,FIND("/",R559)-1)</f>
        <v>film &amp; video</v>
      </c>
      <c r="T559" t="str">
        <f>RIGHT(R559,LEN(R559)-LEN(S559)-1)</f>
        <v>documentary</v>
      </c>
    </row>
    <row r="560" spans="1:20" ht="31" x14ac:dyDescent="0.35">
      <c r="A560">
        <v>212</v>
      </c>
      <c r="B560" s="4" t="s">
        <v>477</v>
      </c>
      <c r="C560" s="3" t="s">
        <v>478</v>
      </c>
      <c r="D560">
        <v>8100</v>
      </c>
      <c r="E560">
        <v>12300</v>
      </c>
      <c r="F560">
        <f>ROUND(100*E560/D560,0)</f>
        <v>152</v>
      </c>
      <c r="G560" t="s">
        <v>20</v>
      </c>
      <c r="H560">
        <v>168</v>
      </c>
      <c r="I560">
        <f>ROUND(IF(H560&gt;0,E560/H560,0),2)</f>
        <v>73.209999999999994</v>
      </c>
      <c r="J560" t="s">
        <v>21</v>
      </c>
      <c r="K560" t="s">
        <v>22</v>
      </c>
      <c r="L560">
        <v>1576389600</v>
      </c>
      <c r="M560" s="8">
        <f>(((L560/60)/60)/24)+DATE(1970,1,1)</f>
        <v>43814.25</v>
      </c>
      <c r="N560">
        <v>1580364000</v>
      </c>
      <c r="O560" s="8">
        <f>(((N560/60)/60)/24)+DATE(1970,1,1)</f>
        <v>43860.25</v>
      </c>
      <c r="P560" t="b">
        <v>0</v>
      </c>
      <c r="Q560" t="b">
        <v>0</v>
      </c>
      <c r="R560" t="s">
        <v>33</v>
      </c>
      <c r="S560" t="str">
        <f>LEFT(R560,FIND("/",R560)-1)</f>
        <v>theater</v>
      </c>
      <c r="T560" t="str">
        <f>RIGHT(R560,LEN(R560)-LEN(S560)-1)</f>
        <v>plays</v>
      </c>
    </row>
    <row r="561" spans="1:20" ht="31" x14ac:dyDescent="0.35">
      <c r="A561">
        <v>213</v>
      </c>
      <c r="B561" s="4" t="s">
        <v>479</v>
      </c>
      <c r="C561" s="3" t="s">
        <v>480</v>
      </c>
      <c r="D561">
        <v>87900</v>
      </c>
      <c r="E561">
        <v>171549</v>
      </c>
      <c r="F561">
        <f>ROUND(100*E561/D561,0)</f>
        <v>195</v>
      </c>
      <c r="G561" t="s">
        <v>20</v>
      </c>
      <c r="H561">
        <v>4289</v>
      </c>
      <c r="I561">
        <f>ROUND(IF(H561&gt;0,E561/H561,0),2)</f>
        <v>40</v>
      </c>
      <c r="J561" t="s">
        <v>21</v>
      </c>
      <c r="K561" t="s">
        <v>22</v>
      </c>
      <c r="L561">
        <v>1289019600</v>
      </c>
      <c r="M561" s="8">
        <f>(((L561/60)/60)/24)+DATE(1970,1,1)</f>
        <v>40488.208333333336</v>
      </c>
      <c r="N561">
        <v>1289714400</v>
      </c>
      <c r="O561" s="8">
        <f>(((N561/60)/60)/24)+DATE(1970,1,1)</f>
        <v>40496.25</v>
      </c>
      <c r="P561" t="b">
        <v>0</v>
      </c>
      <c r="Q561" t="b">
        <v>1</v>
      </c>
      <c r="R561" t="s">
        <v>60</v>
      </c>
      <c r="S561" t="str">
        <f>LEFT(R561,FIND("/",R561)-1)</f>
        <v>music</v>
      </c>
      <c r="T561" t="str">
        <f>RIGHT(R561,LEN(R561)-LEN(S561)-1)</f>
        <v>indie rock</v>
      </c>
    </row>
    <row r="562" spans="1:20" x14ac:dyDescent="0.35">
      <c r="A562">
        <v>214</v>
      </c>
      <c r="B562" s="4" t="s">
        <v>481</v>
      </c>
      <c r="C562" s="3" t="s">
        <v>482</v>
      </c>
      <c r="D562">
        <v>1400</v>
      </c>
      <c r="E562">
        <v>14324</v>
      </c>
      <c r="F562">
        <f>ROUND(100*E562/D562,0)</f>
        <v>1023</v>
      </c>
      <c r="G562" t="s">
        <v>20</v>
      </c>
      <c r="H562">
        <v>165</v>
      </c>
      <c r="I562">
        <f>ROUND(IF(H562&gt;0,E562/H562,0),2)</f>
        <v>86.81</v>
      </c>
      <c r="J562" t="s">
        <v>21</v>
      </c>
      <c r="K562" t="s">
        <v>22</v>
      </c>
      <c r="L562">
        <v>1282194000</v>
      </c>
      <c r="M562" s="8">
        <f>(((L562/60)/60)/24)+DATE(1970,1,1)</f>
        <v>40409.208333333336</v>
      </c>
      <c r="N562">
        <v>1282712400</v>
      </c>
      <c r="O562" s="8">
        <f>(((N562/60)/60)/24)+DATE(1970,1,1)</f>
        <v>40415.208333333336</v>
      </c>
      <c r="P562" t="b">
        <v>0</v>
      </c>
      <c r="Q562" t="b">
        <v>0</v>
      </c>
      <c r="R562" t="s">
        <v>23</v>
      </c>
      <c r="S562" t="str">
        <f>LEFT(R562,FIND("/",R562)-1)</f>
        <v>music</v>
      </c>
      <c r="T562" t="str">
        <f>RIGHT(R562,LEN(R562)-LEN(S562)-1)</f>
        <v>rock</v>
      </c>
    </row>
    <row r="563" spans="1:20" x14ac:dyDescent="0.35">
      <c r="A563">
        <v>216</v>
      </c>
      <c r="B563" s="4" t="s">
        <v>485</v>
      </c>
      <c r="C563" s="3" t="s">
        <v>486</v>
      </c>
      <c r="D563">
        <v>121700</v>
      </c>
      <c r="E563">
        <v>188721</v>
      </c>
      <c r="F563">
        <f>ROUND(100*E563/D563,0)</f>
        <v>155</v>
      </c>
      <c r="G563" t="s">
        <v>20</v>
      </c>
      <c r="H563">
        <v>1815</v>
      </c>
      <c r="I563">
        <f>ROUND(IF(H563&gt;0,E563/H563,0),2)</f>
        <v>103.98</v>
      </c>
      <c r="J563" t="s">
        <v>21</v>
      </c>
      <c r="K563" t="s">
        <v>22</v>
      </c>
      <c r="L563">
        <v>1321941600</v>
      </c>
      <c r="M563" s="8">
        <f>(((L563/60)/60)/24)+DATE(1970,1,1)</f>
        <v>40869.25</v>
      </c>
      <c r="N563">
        <v>1322114400</v>
      </c>
      <c r="O563" s="8">
        <f>(((N563/60)/60)/24)+DATE(1970,1,1)</f>
        <v>40871.25</v>
      </c>
      <c r="P563" t="b">
        <v>0</v>
      </c>
      <c r="Q563" t="b">
        <v>0</v>
      </c>
      <c r="R563" t="s">
        <v>33</v>
      </c>
      <c r="S563" t="str">
        <f>LEFT(R563,FIND("/",R563)-1)</f>
        <v>theater</v>
      </c>
      <c r="T563" t="str">
        <f>RIGHT(R563,LEN(R563)-LEN(S563)-1)</f>
        <v>plays</v>
      </c>
    </row>
    <row r="564" spans="1:20" x14ac:dyDescent="0.35">
      <c r="A564">
        <v>218</v>
      </c>
      <c r="B564" s="4" t="s">
        <v>489</v>
      </c>
      <c r="C564" s="3" t="s">
        <v>490</v>
      </c>
      <c r="D564">
        <v>5700</v>
      </c>
      <c r="E564">
        <v>12309</v>
      </c>
      <c r="F564">
        <f>ROUND(100*E564/D564,0)</f>
        <v>216</v>
      </c>
      <c r="G564" t="s">
        <v>20</v>
      </c>
      <c r="H564">
        <v>397</v>
      </c>
      <c r="I564">
        <f>ROUND(IF(H564&gt;0,E564/H564,0),2)</f>
        <v>31.01</v>
      </c>
      <c r="J564" t="s">
        <v>40</v>
      </c>
      <c r="K564" t="s">
        <v>41</v>
      </c>
      <c r="L564">
        <v>1320991200</v>
      </c>
      <c r="M564" s="8">
        <f>(((L564/60)/60)/24)+DATE(1970,1,1)</f>
        <v>40858.25</v>
      </c>
      <c r="N564">
        <v>1323928800</v>
      </c>
      <c r="O564" s="8">
        <f>(((N564/60)/60)/24)+DATE(1970,1,1)</f>
        <v>40892.25</v>
      </c>
      <c r="P564" t="b">
        <v>0</v>
      </c>
      <c r="Q564" t="b">
        <v>1</v>
      </c>
      <c r="R564" t="s">
        <v>100</v>
      </c>
      <c r="S564" t="str">
        <f>LEFT(R564,FIND("/",R564)-1)</f>
        <v>film &amp; video</v>
      </c>
      <c r="T564" t="str">
        <f>RIGHT(R564,LEN(R564)-LEN(S564)-1)</f>
        <v>shorts</v>
      </c>
    </row>
    <row r="565" spans="1:20" x14ac:dyDescent="0.35">
      <c r="A565">
        <v>219</v>
      </c>
      <c r="B565" s="4" t="s">
        <v>491</v>
      </c>
      <c r="C565" s="3" t="s">
        <v>492</v>
      </c>
      <c r="D565">
        <v>41700</v>
      </c>
      <c r="E565">
        <v>138497</v>
      </c>
      <c r="F565">
        <f>ROUND(100*E565/D565,0)</f>
        <v>332</v>
      </c>
      <c r="G565" t="s">
        <v>20</v>
      </c>
      <c r="H565">
        <v>1539</v>
      </c>
      <c r="I565">
        <f>ROUND(IF(H565&gt;0,E565/H565,0),2)</f>
        <v>89.99</v>
      </c>
      <c r="J565" t="s">
        <v>21</v>
      </c>
      <c r="K565" t="s">
        <v>22</v>
      </c>
      <c r="L565">
        <v>1345093200</v>
      </c>
      <c r="M565" s="8">
        <f>(((L565/60)/60)/24)+DATE(1970,1,1)</f>
        <v>41137.208333333336</v>
      </c>
      <c r="N565">
        <v>1346130000</v>
      </c>
      <c r="O565" s="8">
        <f>(((N565/60)/60)/24)+DATE(1970,1,1)</f>
        <v>41149.208333333336</v>
      </c>
      <c r="P565" t="b">
        <v>0</v>
      </c>
      <c r="Q565" t="b">
        <v>0</v>
      </c>
      <c r="R565" t="s">
        <v>71</v>
      </c>
      <c r="S565" t="str">
        <f>LEFT(R565,FIND("/",R565)-1)</f>
        <v>film &amp; video</v>
      </c>
      <c r="T565" t="str">
        <f>RIGHT(R565,LEN(R565)-LEN(S565)-1)</f>
        <v>animation</v>
      </c>
    </row>
    <row r="566" spans="1:20" x14ac:dyDescent="0.35">
      <c r="A566">
        <v>222</v>
      </c>
      <c r="B566" s="4" t="s">
        <v>497</v>
      </c>
      <c r="C566" s="3" t="s">
        <v>498</v>
      </c>
      <c r="D566">
        <v>4800</v>
      </c>
      <c r="E566">
        <v>6623</v>
      </c>
      <c r="F566">
        <f>ROUND(100*E566/D566,0)</f>
        <v>138</v>
      </c>
      <c r="G566" t="s">
        <v>20</v>
      </c>
      <c r="H566">
        <v>138</v>
      </c>
      <c r="I566">
        <f>ROUND(IF(H566&gt;0,E566/H566,0),2)</f>
        <v>47.99</v>
      </c>
      <c r="J566" t="s">
        <v>21</v>
      </c>
      <c r="K566" t="s">
        <v>22</v>
      </c>
      <c r="L566">
        <v>1412226000</v>
      </c>
      <c r="M566" s="8">
        <f>(((L566/60)/60)/24)+DATE(1970,1,1)</f>
        <v>41914.208333333336</v>
      </c>
      <c r="N566">
        <v>1412312400</v>
      </c>
      <c r="O566" s="8">
        <f>(((N566/60)/60)/24)+DATE(1970,1,1)</f>
        <v>41915.208333333336</v>
      </c>
      <c r="P566" t="b">
        <v>0</v>
      </c>
      <c r="Q566" t="b">
        <v>0</v>
      </c>
      <c r="R566" t="s">
        <v>122</v>
      </c>
      <c r="S566" t="str">
        <f>LEFT(R566,FIND("/",R566)-1)</f>
        <v>photography</v>
      </c>
      <c r="T566" t="str">
        <f>RIGHT(R566,LEN(R566)-LEN(S566)-1)</f>
        <v>photography books</v>
      </c>
    </row>
    <row r="567" spans="1:20" x14ac:dyDescent="0.35">
      <c r="A567">
        <v>224</v>
      </c>
      <c r="B567" s="4" t="s">
        <v>501</v>
      </c>
      <c r="C567" s="3" t="s">
        <v>502</v>
      </c>
      <c r="D567">
        <v>46300</v>
      </c>
      <c r="E567">
        <v>186885</v>
      </c>
      <c r="F567">
        <f>ROUND(100*E567/D567,0)</f>
        <v>404</v>
      </c>
      <c r="G567" t="s">
        <v>20</v>
      </c>
      <c r="H567">
        <v>3594</v>
      </c>
      <c r="I567">
        <f>ROUND(IF(H567&gt;0,E567/H567,0),2)</f>
        <v>52</v>
      </c>
      <c r="J567" t="s">
        <v>21</v>
      </c>
      <c r="K567" t="s">
        <v>22</v>
      </c>
      <c r="L567">
        <v>1411534800</v>
      </c>
      <c r="M567" s="8">
        <f>(((L567/60)/60)/24)+DATE(1970,1,1)</f>
        <v>41906.208333333336</v>
      </c>
      <c r="N567">
        <v>1415426400</v>
      </c>
      <c r="O567" s="8">
        <f>(((N567/60)/60)/24)+DATE(1970,1,1)</f>
        <v>41951.25</v>
      </c>
      <c r="P567" t="b">
        <v>0</v>
      </c>
      <c r="Q567" t="b">
        <v>0</v>
      </c>
      <c r="R567" t="s">
        <v>474</v>
      </c>
      <c r="S567" t="str">
        <f>LEFT(R567,FIND("/",R567)-1)</f>
        <v>film &amp; video</v>
      </c>
      <c r="T567" t="str">
        <f>RIGHT(R567,LEN(R567)-LEN(S567)-1)</f>
        <v>science fiction</v>
      </c>
    </row>
    <row r="568" spans="1:20" x14ac:dyDescent="0.35">
      <c r="A568">
        <v>225</v>
      </c>
      <c r="B568" s="4" t="s">
        <v>503</v>
      </c>
      <c r="C568" s="3" t="s">
        <v>504</v>
      </c>
      <c r="D568">
        <v>67800</v>
      </c>
      <c r="E568">
        <v>176398</v>
      </c>
      <c r="F568">
        <f>ROUND(100*E568/D568,0)</f>
        <v>260</v>
      </c>
      <c r="G568" t="s">
        <v>20</v>
      </c>
      <c r="H568">
        <v>5880</v>
      </c>
      <c r="I568">
        <f>ROUND(IF(H568&gt;0,E568/H568,0),2)</f>
        <v>30</v>
      </c>
      <c r="J568" t="s">
        <v>21</v>
      </c>
      <c r="K568" t="s">
        <v>22</v>
      </c>
      <c r="L568">
        <v>1399093200</v>
      </c>
      <c r="M568" s="8">
        <f>(((L568/60)/60)/24)+DATE(1970,1,1)</f>
        <v>41762.208333333336</v>
      </c>
      <c r="N568">
        <v>1399093200</v>
      </c>
      <c r="O568" s="8">
        <f>(((N568/60)/60)/24)+DATE(1970,1,1)</f>
        <v>41762.208333333336</v>
      </c>
      <c r="P568" t="b">
        <v>1</v>
      </c>
      <c r="Q568" t="b">
        <v>0</v>
      </c>
      <c r="R568" t="s">
        <v>23</v>
      </c>
      <c r="S568" t="str">
        <f>LEFT(R568,FIND("/",R568)-1)</f>
        <v>music</v>
      </c>
      <c r="T568" t="str">
        <f>RIGHT(R568,LEN(R568)-LEN(S568)-1)</f>
        <v>rock</v>
      </c>
    </row>
    <row r="569" spans="1:20" x14ac:dyDescent="0.35">
      <c r="A569">
        <v>226</v>
      </c>
      <c r="B569" s="4" t="s">
        <v>253</v>
      </c>
      <c r="C569" s="3" t="s">
        <v>505</v>
      </c>
      <c r="D569">
        <v>3000</v>
      </c>
      <c r="E569">
        <v>10999</v>
      </c>
      <c r="F569">
        <f>ROUND(100*E569/D569,0)</f>
        <v>367</v>
      </c>
      <c r="G569" t="s">
        <v>20</v>
      </c>
      <c r="H569">
        <v>112</v>
      </c>
      <c r="I569">
        <f>ROUND(IF(H569&gt;0,E569/H569,0),2)</f>
        <v>98.21</v>
      </c>
      <c r="J569" t="s">
        <v>21</v>
      </c>
      <c r="K569" t="s">
        <v>22</v>
      </c>
      <c r="L569">
        <v>1270702800</v>
      </c>
      <c r="M569" s="8">
        <f>(((L569/60)/60)/24)+DATE(1970,1,1)</f>
        <v>40276.208333333336</v>
      </c>
      <c r="N569">
        <v>1273899600</v>
      </c>
      <c r="O569" s="8">
        <f>(((N569/60)/60)/24)+DATE(1970,1,1)</f>
        <v>40313.208333333336</v>
      </c>
      <c r="P569" t="b">
        <v>0</v>
      </c>
      <c r="Q569" t="b">
        <v>0</v>
      </c>
      <c r="R569" t="s">
        <v>122</v>
      </c>
      <c r="S569" t="str">
        <f>LEFT(R569,FIND("/",R569)-1)</f>
        <v>photography</v>
      </c>
      <c r="T569" t="str">
        <f>RIGHT(R569,LEN(R569)-LEN(S569)-1)</f>
        <v>photography books</v>
      </c>
    </row>
    <row r="570" spans="1:20" x14ac:dyDescent="0.35">
      <c r="A570">
        <v>227</v>
      </c>
      <c r="B570" s="4" t="s">
        <v>506</v>
      </c>
      <c r="C570" s="3" t="s">
        <v>507</v>
      </c>
      <c r="D570">
        <v>60900</v>
      </c>
      <c r="E570">
        <v>102751</v>
      </c>
      <c r="F570">
        <f>ROUND(100*E570/D570,0)</f>
        <v>169</v>
      </c>
      <c r="G570" t="s">
        <v>20</v>
      </c>
      <c r="H570">
        <v>943</v>
      </c>
      <c r="I570">
        <f>ROUND(IF(H570&gt;0,E570/H570,0),2)</f>
        <v>108.96</v>
      </c>
      <c r="J570" t="s">
        <v>21</v>
      </c>
      <c r="K570" t="s">
        <v>22</v>
      </c>
      <c r="L570">
        <v>1431666000</v>
      </c>
      <c r="M570" s="8">
        <f>(((L570/60)/60)/24)+DATE(1970,1,1)</f>
        <v>42139.208333333328</v>
      </c>
      <c r="N570">
        <v>1432184400</v>
      </c>
      <c r="O570" s="8">
        <f>(((N570/60)/60)/24)+DATE(1970,1,1)</f>
        <v>42145.208333333328</v>
      </c>
      <c r="P570" t="b">
        <v>0</v>
      </c>
      <c r="Q570" t="b">
        <v>0</v>
      </c>
      <c r="R570" t="s">
        <v>292</v>
      </c>
      <c r="S570" t="str">
        <f>LEFT(R570,FIND("/",R570)-1)</f>
        <v>games</v>
      </c>
      <c r="T570" t="str">
        <f>RIGHT(R570,LEN(R570)-LEN(S570)-1)</f>
        <v>mobile games</v>
      </c>
    </row>
    <row r="571" spans="1:20" x14ac:dyDescent="0.35">
      <c r="A571">
        <v>228</v>
      </c>
      <c r="B571" s="4" t="s">
        <v>508</v>
      </c>
      <c r="C571" s="3" t="s">
        <v>509</v>
      </c>
      <c r="D571">
        <v>137900</v>
      </c>
      <c r="E571">
        <v>165352</v>
      </c>
      <c r="F571">
        <f>ROUND(100*E571/D571,0)</f>
        <v>120</v>
      </c>
      <c r="G571" t="s">
        <v>20</v>
      </c>
      <c r="H571">
        <v>2468</v>
      </c>
      <c r="I571">
        <f>ROUND(IF(H571&gt;0,E571/H571,0),2)</f>
        <v>67</v>
      </c>
      <c r="J571" t="s">
        <v>21</v>
      </c>
      <c r="K571" t="s">
        <v>22</v>
      </c>
      <c r="L571">
        <v>1472619600</v>
      </c>
      <c r="M571" s="8">
        <f>(((L571/60)/60)/24)+DATE(1970,1,1)</f>
        <v>42613.208333333328</v>
      </c>
      <c r="N571">
        <v>1474779600</v>
      </c>
      <c r="O571" s="8">
        <f>(((N571/60)/60)/24)+DATE(1970,1,1)</f>
        <v>42638.208333333328</v>
      </c>
      <c r="P571" t="b">
        <v>0</v>
      </c>
      <c r="Q571" t="b">
        <v>0</v>
      </c>
      <c r="R571" t="s">
        <v>71</v>
      </c>
      <c r="S571" t="str">
        <f>LEFT(R571,FIND("/",R571)-1)</f>
        <v>film &amp; video</v>
      </c>
      <c r="T571" t="str">
        <f>RIGHT(R571,LEN(R571)-LEN(S571)-1)</f>
        <v>animation</v>
      </c>
    </row>
    <row r="572" spans="1:20" x14ac:dyDescent="0.35">
      <c r="A572">
        <v>229</v>
      </c>
      <c r="B572" s="4" t="s">
        <v>510</v>
      </c>
      <c r="C572" s="3" t="s">
        <v>511</v>
      </c>
      <c r="D572">
        <v>85600</v>
      </c>
      <c r="E572">
        <v>165798</v>
      </c>
      <c r="F572">
        <f>ROUND(100*E572/D572,0)</f>
        <v>194</v>
      </c>
      <c r="G572" t="s">
        <v>20</v>
      </c>
      <c r="H572">
        <v>2551</v>
      </c>
      <c r="I572">
        <f>ROUND(IF(H572&gt;0,E572/H572,0),2)</f>
        <v>64.989999999999995</v>
      </c>
      <c r="J572" t="s">
        <v>21</v>
      </c>
      <c r="K572" t="s">
        <v>22</v>
      </c>
      <c r="L572">
        <v>1496293200</v>
      </c>
      <c r="M572" s="8">
        <f>(((L572/60)/60)/24)+DATE(1970,1,1)</f>
        <v>42887.208333333328</v>
      </c>
      <c r="N572">
        <v>1500440400</v>
      </c>
      <c r="O572" s="8">
        <f>(((N572/60)/60)/24)+DATE(1970,1,1)</f>
        <v>42935.208333333328</v>
      </c>
      <c r="P572" t="b">
        <v>0</v>
      </c>
      <c r="Q572" t="b">
        <v>1</v>
      </c>
      <c r="R572" t="s">
        <v>292</v>
      </c>
      <c r="S572" t="str">
        <f>LEFT(R572,FIND("/",R572)-1)</f>
        <v>games</v>
      </c>
      <c r="T572" t="str">
        <f>RIGHT(R572,LEN(R572)-LEN(S572)-1)</f>
        <v>mobile games</v>
      </c>
    </row>
    <row r="573" spans="1:20" x14ac:dyDescent="0.35">
      <c r="A573">
        <v>230</v>
      </c>
      <c r="B573" s="4" t="s">
        <v>512</v>
      </c>
      <c r="C573" s="3" t="s">
        <v>513</v>
      </c>
      <c r="D573">
        <v>2400</v>
      </c>
      <c r="E573">
        <v>10084</v>
      </c>
      <c r="F573">
        <f>ROUND(100*E573/D573,0)</f>
        <v>420</v>
      </c>
      <c r="G573" t="s">
        <v>20</v>
      </c>
      <c r="H573">
        <v>101</v>
      </c>
      <c r="I573">
        <f>ROUND(IF(H573&gt;0,E573/H573,0),2)</f>
        <v>99.84</v>
      </c>
      <c r="J573" t="s">
        <v>21</v>
      </c>
      <c r="K573" t="s">
        <v>22</v>
      </c>
      <c r="L573">
        <v>1575612000</v>
      </c>
      <c r="M573" s="8">
        <f>(((L573/60)/60)/24)+DATE(1970,1,1)</f>
        <v>43805.25</v>
      </c>
      <c r="N573">
        <v>1575612000</v>
      </c>
      <c r="O573" s="8">
        <f>(((N573/60)/60)/24)+DATE(1970,1,1)</f>
        <v>43805.25</v>
      </c>
      <c r="P573" t="b">
        <v>0</v>
      </c>
      <c r="Q573" t="b">
        <v>0</v>
      </c>
      <c r="R573" t="s">
        <v>89</v>
      </c>
      <c r="S573" t="str">
        <f>LEFT(R573,FIND("/",R573)-1)</f>
        <v>games</v>
      </c>
      <c r="T573" t="str">
        <f>RIGHT(R573,LEN(R573)-LEN(S573)-1)</f>
        <v>video games</v>
      </c>
    </row>
    <row r="574" spans="1:20" x14ac:dyDescent="0.35">
      <c r="A574">
        <v>232</v>
      </c>
      <c r="B574" s="4" t="s">
        <v>516</v>
      </c>
      <c r="C574" s="3" t="s">
        <v>517</v>
      </c>
      <c r="D574">
        <v>3400</v>
      </c>
      <c r="E574">
        <v>5823</v>
      </c>
      <c r="F574">
        <f>ROUND(100*E574/D574,0)</f>
        <v>171</v>
      </c>
      <c r="G574" t="s">
        <v>20</v>
      </c>
      <c r="H574">
        <v>92</v>
      </c>
      <c r="I574">
        <f>ROUND(IF(H574&gt;0,E574/H574,0),2)</f>
        <v>63.29</v>
      </c>
      <c r="J574" t="s">
        <v>21</v>
      </c>
      <c r="K574" t="s">
        <v>22</v>
      </c>
      <c r="L574">
        <v>1469422800</v>
      </c>
      <c r="M574" s="8">
        <f>(((L574/60)/60)/24)+DATE(1970,1,1)</f>
        <v>42576.208333333328</v>
      </c>
      <c r="N574">
        <v>1469509200</v>
      </c>
      <c r="O574" s="8">
        <f>(((N574/60)/60)/24)+DATE(1970,1,1)</f>
        <v>42577.208333333328</v>
      </c>
      <c r="P574" t="b">
        <v>0</v>
      </c>
      <c r="Q574" t="b">
        <v>0</v>
      </c>
      <c r="R574" t="s">
        <v>33</v>
      </c>
      <c r="S574" t="str">
        <f>LEFT(R574,FIND("/",R574)-1)</f>
        <v>theater</v>
      </c>
      <c r="T574" t="str">
        <f>RIGHT(R574,LEN(R574)-LEN(S574)-1)</f>
        <v>plays</v>
      </c>
    </row>
    <row r="575" spans="1:20" x14ac:dyDescent="0.35">
      <c r="A575">
        <v>233</v>
      </c>
      <c r="B575" s="4" t="s">
        <v>518</v>
      </c>
      <c r="C575" s="3" t="s">
        <v>519</v>
      </c>
      <c r="D575">
        <v>3800</v>
      </c>
      <c r="E575">
        <v>6000</v>
      </c>
      <c r="F575">
        <f>ROUND(100*E575/D575,0)</f>
        <v>158</v>
      </c>
      <c r="G575" t="s">
        <v>20</v>
      </c>
      <c r="H575">
        <v>62</v>
      </c>
      <c r="I575">
        <f>ROUND(IF(H575&gt;0,E575/H575,0),2)</f>
        <v>96.77</v>
      </c>
      <c r="J575" t="s">
        <v>21</v>
      </c>
      <c r="K575" t="s">
        <v>22</v>
      </c>
      <c r="L575">
        <v>1307854800</v>
      </c>
      <c r="M575" s="8">
        <f>(((L575/60)/60)/24)+DATE(1970,1,1)</f>
        <v>40706.208333333336</v>
      </c>
      <c r="N575">
        <v>1309237200</v>
      </c>
      <c r="O575" s="8">
        <f>(((N575/60)/60)/24)+DATE(1970,1,1)</f>
        <v>40722.208333333336</v>
      </c>
      <c r="P575" t="b">
        <v>0</v>
      </c>
      <c r="Q575" t="b">
        <v>0</v>
      </c>
      <c r="R575" t="s">
        <v>71</v>
      </c>
      <c r="S575" t="str">
        <f>LEFT(R575,FIND("/",R575)-1)</f>
        <v>film &amp; video</v>
      </c>
      <c r="T575" t="str">
        <f>RIGHT(R575,LEN(R575)-LEN(S575)-1)</f>
        <v>animation</v>
      </c>
    </row>
    <row r="576" spans="1:20" x14ac:dyDescent="0.35">
      <c r="A576">
        <v>234</v>
      </c>
      <c r="B576" s="4" t="s">
        <v>520</v>
      </c>
      <c r="C576" s="3" t="s">
        <v>521</v>
      </c>
      <c r="D576">
        <v>7500</v>
      </c>
      <c r="E576">
        <v>8181</v>
      </c>
      <c r="F576">
        <f>ROUND(100*E576/D576,0)</f>
        <v>109</v>
      </c>
      <c r="G576" t="s">
        <v>20</v>
      </c>
      <c r="H576">
        <v>149</v>
      </c>
      <c r="I576">
        <f>ROUND(IF(H576&gt;0,E576/H576,0),2)</f>
        <v>54.91</v>
      </c>
      <c r="J576" t="s">
        <v>107</v>
      </c>
      <c r="K576" t="s">
        <v>108</v>
      </c>
      <c r="L576">
        <v>1503378000</v>
      </c>
      <c r="M576" s="8">
        <f>(((L576/60)/60)/24)+DATE(1970,1,1)</f>
        <v>42969.208333333328</v>
      </c>
      <c r="N576">
        <v>1503982800</v>
      </c>
      <c r="O576" s="8">
        <f>(((N576/60)/60)/24)+DATE(1970,1,1)</f>
        <v>42976.208333333328</v>
      </c>
      <c r="P576" t="b">
        <v>0</v>
      </c>
      <c r="Q576" t="b">
        <v>1</v>
      </c>
      <c r="R576" t="s">
        <v>89</v>
      </c>
      <c r="S576" t="str">
        <f>LEFT(R576,FIND("/",R576)-1)</f>
        <v>games</v>
      </c>
      <c r="T576" t="str">
        <f>RIGHT(R576,LEN(R576)-LEN(S576)-1)</f>
        <v>video games</v>
      </c>
    </row>
    <row r="577" spans="1:20" ht="31" x14ac:dyDescent="0.35">
      <c r="A577">
        <v>237</v>
      </c>
      <c r="B577" s="4" t="s">
        <v>526</v>
      </c>
      <c r="C577" s="3" t="s">
        <v>527</v>
      </c>
      <c r="D577">
        <v>9300</v>
      </c>
      <c r="E577">
        <v>14822</v>
      </c>
      <c r="F577">
        <f>ROUND(100*E577/D577,0)</f>
        <v>159</v>
      </c>
      <c r="G577" t="s">
        <v>20</v>
      </c>
      <c r="H577">
        <v>329</v>
      </c>
      <c r="I577">
        <f>ROUND(IF(H577&gt;0,E577/H577,0),2)</f>
        <v>45.05</v>
      </c>
      <c r="J577" t="s">
        <v>21</v>
      </c>
      <c r="K577" t="s">
        <v>22</v>
      </c>
      <c r="L577">
        <v>1398402000</v>
      </c>
      <c r="M577" s="8">
        <f>(((L577/60)/60)/24)+DATE(1970,1,1)</f>
        <v>41754.208333333336</v>
      </c>
      <c r="N577">
        <v>1398574800</v>
      </c>
      <c r="O577" s="8">
        <f>(((N577/60)/60)/24)+DATE(1970,1,1)</f>
        <v>41756.208333333336</v>
      </c>
      <c r="P577" t="b">
        <v>0</v>
      </c>
      <c r="Q577" t="b">
        <v>0</v>
      </c>
      <c r="R577" t="s">
        <v>71</v>
      </c>
      <c r="S577" t="str">
        <f>LEFT(R577,FIND("/",R577)-1)</f>
        <v>film &amp; video</v>
      </c>
      <c r="T577" t="str">
        <f>RIGHT(R577,LEN(R577)-LEN(S577)-1)</f>
        <v>animation</v>
      </c>
    </row>
    <row r="578" spans="1:20" x14ac:dyDescent="0.35">
      <c r="A578">
        <v>238</v>
      </c>
      <c r="B578" s="4" t="s">
        <v>528</v>
      </c>
      <c r="C578" s="3" t="s">
        <v>529</v>
      </c>
      <c r="D578">
        <v>2400</v>
      </c>
      <c r="E578">
        <v>10138</v>
      </c>
      <c r="F578">
        <f>ROUND(100*E578/D578,0)</f>
        <v>422</v>
      </c>
      <c r="G578" t="s">
        <v>20</v>
      </c>
      <c r="H578">
        <v>97</v>
      </c>
      <c r="I578">
        <f>ROUND(IF(H578&gt;0,E578/H578,0),2)</f>
        <v>104.52</v>
      </c>
      <c r="J578" t="s">
        <v>36</v>
      </c>
      <c r="K578" t="s">
        <v>37</v>
      </c>
      <c r="L578">
        <v>1513231200</v>
      </c>
      <c r="M578" s="8">
        <f>(((L578/60)/60)/24)+DATE(1970,1,1)</f>
        <v>43083.25</v>
      </c>
      <c r="N578">
        <v>1515391200</v>
      </c>
      <c r="O578" s="8">
        <f>(((N578/60)/60)/24)+DATE(1970,1,1)</f>
        <v>43108.25</v>
      </c>
      <c r="P578" t="b">
        <v>0</v>
      </c>
      <c r="Q578" t="b">
        <v>1</v>
      </c>
      <c r="R578" t="s">
        <v>33</v>
      </c>
      <c r="S578" t="str">
        <f>LEFT(R578,FIND("/",R578)-1)</f>
        <v>theater</v>
      </c>
      <c r="T578" t="str">
        <f>RIGHT(R578,LEN(R578)-LEN(S578)-1)</f>
        <v>plays</v>
      </c>
    </row>
    <row r="579" spans="1:20" x14ac:dyDescent="0.35">
      <c r="A579">
        <v>240</v>
      </c>
      <c r="B579" s="4" t="s">
        <v>532</v>
      </c>
      <c r="C579" s="3" t="s">
        <v>533</v>
      </c>
      <c r="D579">
        <v>29400</v>
      </c>
      <c r="E579">
        <v>123124</v>
      </c>
      <c r="F579">
        <f>ROUND(100*E579/D579,0)</f>
        <v>419</v>
      </c>
      <c r="G579" t="s">
        <v>20</v>
      </c>
      <c r="H579">
        <v>1784</v>
      </c>
      <c r="I579">
        <f>ROUND(IF(H579&gt;0,E579/H579,0),2)</f>
        <v>69.02</v>
      </c>
      <c r="J579" t="s">
        <v>21</v>
      </c>
      <c r="K579" t="s">
        <v>22</v>
      </c>
      <c r="L579">
        <v>1281070800</v>
      </c>
      <c r="M579" s="8">
        <f>(((L579/60)/60)/24)+DATE(1970,1,1)</f>
        <v>40396.208333333336</v>
      </c>
      <c r="N579">
        <v>1281157200</v>
      </c>
      <c r="O579" s="8">
        <f>(((N579/60)/60)/24)+DATE(1970,1,1)</f>
        <v>40397.208333333336</v>
      </c>
      <c r="P579" t="b">
        <v>0</v>
      </c>
      <c r="Q579" t="b">
        <v>0</v>
      </c>
      <c r="R579" t="s">
        <v>33</v>
      </c>
      <c r="S579" t="str">
        <f>LEFT(R579,FIND("/",R579)-1)</f>
        <v>theater</v>
      </c>
      <c r="T579" t="str">
        <f>RIGHT(R579,LEN(R579)-LEN(S579)-1)</f>
        <v>plays</v>
      </c>
    </row>
    <row r="580" spans="1:20" x14ac:dyDescent="0.35">
      <c r="A580">
        <v>241</v>
      </c>
      <c r="B580" s="4" t="s">
        <v>534</v>
      </c>
      <c r="C580" s="3" t="s">
        <v>535</v>
      </c>
      <c r="D580">
        <v>168500</v>
      </c>
      <c r="E580">
        <v>171729</v>
      </c>
      <c r="F580">
        <f>ROUND(100*E580/D580,0)</f>
        <v>102</v>
      </c>
      <c r="G580" t="s">
        <v>20</v>
      </c>
      <c r="H580">
        <v>1684</v>
      </c>
      <c r="I580">
        <f>ROUND(IF(H580&gt;0,E580/H580,0),2)</f>
        <v>101.98</v>
      </c>
      <c r="J580" t="s">
        <v>26</v>
      </c>
      <c r="K580" t="s">
        <v>27</v>
      </c>
      <c r="L580">
        <v>1397365200</v>
      </c>
      <c r="M580" s="8">
        <f>(((L580/60)/60)/24)+DATE(1970,1,1)</f>
        <v>41742.208333333336</v>
      </c>
      <c r="N580">
        <v>1398229200</v>
      </c>
      <c r="O580" s="8">
        <f>(((N580/60)/60)/24)+DATE(1970,1,1)</f>
        <v>41752.208333333336</v>
      </c>
      <c r="P580" t="b">
        <v>0</v>
      </c>
      <c r="Q580" t="b">
        <v>1</v>
      </c>
      <c r="R580" t="s">
        <v>68</v>
      </c>
      <c r="S580" t="str">
        <f>LEFT(R580,FIND("/",R580)-1)</f>
        <v>publishing</v>
      </c>
      <c r="T580" t="str">
        <f>RIGHT(R580,LEN(R580)-LEN(S580)-1)</f>
        <v>nonfiction</v>
      </c>
    </row>
    <row r="581" spans="1:20" x14ac:dyDescent="0.35">
      <c r="A581">
        <v>242</v>
      </c>
      <c r="B581" s="4" t="s">
        <v>536</v>
      </c>
      <c r="C581" s="3" t="s">
        <v>537</v>
      </c>
      <c r="D581">
        <v>8400</v>
      </c>
      <c r="E581">
        <v>10729</v>
      </c>
      <c r="F581">
        <f>ROUND(100*E581/D581,0)</f>
        <v>128</v>
      </c>
      <c r="G581" t="s">
        <v>20</v>
      </c>
      <c r="H581">
        <v>250</v>
      </c>
      <c r="I581">
        <f>ROUND(IF(H581&gt;0,E581/H581,0),2)</f>
        <v>42.92</v>
      </c>
      <c r="J581" t="s">
        <v>21</v>
      </c>
      <c r="K581" t="s">
        <v>22</v>
      </c>
      <c r="L581">
        <v>1494392400</v>
      </c>
      <c r="M581" s="8">
        <f>(((L581/60)/60)/24)+DATE(1970,1,1)</f>
        <v>42865.208333333328</v>
      </c>
      <c r="N581">
        <v>1495256400</v>
      </c>
      <c r="O581" s="8">
        <f>(((N581/60)/60)/24)+DATE(1970,1,1)</f>
        <v>42875.208333333328</v>
      </c>
      <c r="P581" t="b">
        <v>0</v>
      </c>
      <c r="Q581" t="b">
        <v>1</v>
      </c>
      <c r="R581" t="s">
        <v>23</v>
      </c>
      <c r="S581" t="str">
        <f>LEFT(R581,FIND("/",R581)-1)</f>
        <v>music</v>
      </c>
      <c r="T581" t="str">
        <f>RIGHT(R581,LEN(R581)-LEN(S581)-1)</f>
        <v>rock</v>
      </c>
    </row>
    <row r="582" spans="1:20" ht="31" x14ac:dyDescent="0.35">
      <c r="A582">
        <v>243</v>
      </c>
      <c r="B582" s="4" t="s">
        <v>538</v>
      </c>
      <c r="C582" s="3" t="s">
        <v>539</v>
      </c>
      <c r="D582">
        <v>2300</v>
      </c>
      <c r="E582">
        <v>10240</v>
      </c>
      <c r="F582">
        <f>ROUND(100*E582/D582,0)</f>
        <v>445</v>
      </c>
      <c r="G582" t="s">
        <v>20</v>
      </c>
      <c r="H582">
        <v>238</v>
      </c>
      <c r="I582">
        <f>ROUND(IF(H582&gt;0,E582/H582,0),2)</f>
        <v>43.03</v>
      </c>
      <c r="J582" t="s">
        <v>21</v>
      </c>
      <c r="K582" t="s">
        <v>22</v>
      </c>
      <c r="L582">
        <v>1520143200</v>
      </c>
      <c r="M582" s="8">
        <f>(((L582/60)/60)/24)+DATE(1970,1,1)</f>
        <v>43163.25</v>
      </c>
      <c r="N582">
        <v>1520402400</v>
      </c>
      <c r="O582" s="8">
        <f>(((N582/60)/60)/24)+DATE(1970,1,1)</f>
        <v>43166.25</v>
      </c>
      <c r="P582" t="b">
        <v>0</v>
      </c>
      <c r="Q582" t="b">
        <v>0</v>
      </c>
      <c r="R582" t="s">
        <v>33</v>
      </c>
      <c r="S582" t="str">
        <f>LEFT(R582,FIND("/",R582)-1)</f>
        <v>theater</v>
      </c>
      <c r="T582" t="str">
        <f>RIGHT(R582,LEN(R582)-LEN(S582)-1)</f>
        <v>plays</v>
      </c>
    </row>
    <row r="583" spans="1:20" ht="31" x14ac:dyDescent="0.35">
      <c r="A583">
        <v>244</v>
      </c>
      <c r="B583" s="4" t="s">
        <v>540</v>
      </c>
      <c r="C583" s="3" t="s">
        <v>541</v>
      </c>
      <c r="D583">
        <v>700</v>
      </c>
      <c r="E583">
        <v>3988</v>
      </c>
      <c r="F583">
        <f>ROUND(100*E583/D583,0)</f>
        <v>570</v>
      </c>
      <c r="G583" t="s">
        <v>20</v>
      </c>
      <c r="H583">
        <v>53</v>
      </c>
      <c r="I583">
        <f>ROUND(IF(H583&gt;0,E583/H583,0),2)</f>
        <v>75.25</v>
      </c>
      <c r="J583" t="s">
        <v>21</v>
      </c>
      <c r="K583" t="s">
        <v>22</v>
      </c>
      <c r="L583">
        <v>1405314000</v>
      </c>
      <c r="M583" s="8">
        <f>(((L583/60)/60)/24)+DATE(1970,1,1)</f>
        <v>41834.208333333336</v>
      </c>
      <c r="N583">
        <v>1409806800</v>
      </c>
      <c r="O583" s="8">
        <f>(((N583/60)/60)/24)+DATE(1970,1,1)</f>
        <v>41886.208333333336</v>
      </c>
      <c r="P583" t="b">
        <v>0</v>
      </c>
      <c r="Q583" t="b">
        <v>0</v>
      </c>
      <c r="R583" t="s">
        <v>33</v>
      </c>
      <c r="S583" t="str">
        <f>LEFT(R583,FIND("/",R583)-1)</f>
        <v>theater</v>
      </c>
      <c r="T583" t="str">
        <f>RIGHT(R583,LEN(R583)-LEN(S583)-1)</f>
        <v>plays</v>
      </c>
    </row>
    <row r="584" spans="1:20" x14ac:dyDescent="0.35">
      <c r="A584">
        <v>245</v>
      </c>
      <c r="B584" s="4" t="s">
        <v>542</v>
      </c>
      <c r="C584" s="3" t="s">
        <v>543</v>
      </c>
      <c r="D584">
        <v>2900</v>
      </c>
      <c r="E584">
        <v>14771</v>
      </c>
      <c r="F584">
        <f>ROUND(100*E584/D584,0)</f>
        <v>509</v>
      </c>
      <c r="G584" t="s">
        <v>20</v>
      </c>
      <c r="H584">
        <v>214</v>
      </c>
      <c r="I584">
        <f>ROUND(IF(H584&gt;0,E584/H584,0),2)</f>
        <v>69.02</v>
      </c>
      <c r="J584" t="s">
        <v>21</v>
      </c>
      <c r="K584" t="s">
        <v>22</v>
      </c>
      <c r="L584">
        <v>1396846800</v>
      </c>
      <c r="M584" s="8">
        <f>(((L584/60)/60)/24)+DATE(1970,1,1)</f>
        <v>41736.208333333336</v>
      </c>
      <c r="N584">
        <v>1396933200</v>
      </c>
      <c r="O584" s="8">
        <f>(((N584/60)/60)/24)+DATE(1970,1,1)</f>
        <v>41737.208333333336</v>
      </c>
      <c r="P584" t="b">
        <v>0</v>
      </c>
      <c r="Q584" t="b">
        <v>0</v>
      </c>
      <c r="R584" t="s">
        <v>33</v>
      </c>
      <c r="S584" t="str">
        <f>LEFT(R584,FIND("/",R584)-1)</f>
        <v>theater</v>
      </c>
      <c r="T584" t="str">
        <f>RIGHT(R584,LEN(R584)-LEN(S584)-1)</f>
        <v>plays</v>
      </c>
    </row>
    <row r="585" spans="1:20" x14ac:dyDescent="0.35">
      <c r="A585">
        <v>246</v>
      </c>
      <c r="B585" s="4" t="s">
        <v>544</v>
      </c>
      <c r="C585" s="3" t="s">
        <v>545</v>
      </c>
      <c r="D585">
        <v>4500</v>
      </c>
      <c r="E585">
        <v>14649</v>
      </c>
      <c r="F585">
        <f>ROUND(100*E585/D585,0)</f>
        <v>326</v>
      </c>
      <c r="G585" t="s">
        <v>20</v>
      </c>
      <c r="H585">
        <v>222</v>
      </c>
      <c r="I585">
        <f>ROUND(IF(H585&gt;0,E585/H585,0),2)</f>
        <v>65.989999999999995</v>
      </c>
      <c r="J585" t="s">
        <v>21</v>
      </c>
      <c r="K585" t="s">
        <v>22</v>
      </c>
      <c r="L585">
        <v>1375678800</v>
      </c>
      <c r="M585" s="8">
        <f>(((L585/60)/60)/24)+DATE(1970,1,1)</f>
        <v>41491.208333333336</v>
      </c>
      <c r="N585">
        <v>1376024400</v>
      </c>
      <c r="O585" s="8">
        <f>(((N585/60)/60)/24)+DATE(1970,1,1)</f>
        <v>41495.208333333336</v>
      </c>
      <c r="P585" t="b">
        <v>0</v>
      </c>
      <c r="Q585" t="b">
        <v>0</v>
      </c>
      <c r="R585" t="s">
        <v>28</v>
      </c>
      <c r="S585" t="str">
        <f>LEFT(R585,FIND("/",R585)-1)</f>
        <v>technology</v>
      </c>
      <c r="T585" t="str">
        <f>RIGHT(R585,LEN(R585)-LEN(S585)-1)</f>
        <v>web</v>
      </c>
    </row>
    <row r="586" spans="1:20" x14ac:dyDescent="0.35">
      <c r="A586">
        <v>247</v>
      </c>
      <c r="B586" s="4" t="s">
        <v>546</v>
      </c>
      <c r="C586" s="3" t="s">
        <v>547</v>
      </c>
      <c r="D586">
        <v>19800</v>
      </c>
      <c r="E586">
        <v>184658</v>
      </c>
      <c r="F586">
        <f>ROUND(100*E586/D586,0)</f>
        <v>933</v>
      </c>
      <c r="G586" t="s">
        <v>20</v>
      </c>
      <c r="H586">
        <v>1884</v>
      </c>
      <c r="I586">
        <f>ROUND(IF(H586&gt;0,E586/H586,0),2)</f>
        <v>98.01</v>
      </c>
      <c r="J586" t="s">
        <v>21</v>
      </c>
      <c r="K586" t="s">
        <v>22</v>
      </c>
      <c r="L586">
        <v>1482386400</v>
      </c>
      <c r="M586" s="8">
        <f>(((L586/60)/60)/24)+DATE(1970,1,1)</f>
        <v>42726.25</v>
      </c>
      <c r="N586">
        <v>1483682400</v>
      </c>
      <c r="O586" s="8">
        <f>(((N586/60)/60)/24)+DATE(1970,1,1)</f>
        <v>42741.25</v>
      </c>
      <c r="P586" t="b">
        <v>0</v>
      </c>
      <c r="Q586" t="b">
        <v>1</v>
      </c>
      <c r="R586" t="s">
        <v>119</v>
      </c>
      <c r="S586" t="str">
        <f>LEFT(R586,FIND("/",R586)-1)</f>
        <v>publishing</v>
      </c>
      <c r="T586" t="str">
        <f>RIGHT(R586,LEN(R586)-LEN(S586)-1)</f>
        <v>fiction</v>
      </c>
    </row>
    <row r="587" spans="1:20" x14ac:dyDescent="0.35">
      <c r="A587">
        <v>248</v>
      </c>
      <c r="B587" s="4" t="s">
        <v>548</v>
      </c>
      <c r="C587" s="3" t="s">
        <v>549</v>
      </c>
      <c r="D587">
        <v>6200</v>
      </c>
      <c r="E587">
        <v>13103</v>
      </c>
      <c r="F587">
        <f>ROUND(100*E587/D587,0)</f>
        <v>211</v>
      </c>
      <c r="G587" t="s">
        <v>20</v>
      </c>
      <c r="H587">
        <v>218</v>
      </c>
      <c r="I587">
        <f>ROUND(IF(H587&gt;0,E587/H587,0),2)</f>
        <v>60.11</v>
      </c>
      <c r="J587" t="s">
        <v>26</v>
      </c>
      <c r="K587" t="s">
        <v>27</v>
      </c>
      <c r="L587">
        <v>1420005600</v>
      </c>
      <c r="M587" s="8">
        <f>(((L587/60)/60)/24)+DATE(1970,1,1)</f>
        <v>42004.25</v>
      </c>
      <c r="N587">
        <v>1420437600</v>
      </c>
      <c r="O587" s="8">
        <f>(((N587/60)/60)/24)+DATE(1970,1,1)</f>
        <v>42009.25</v>
      </c>
      <c r="P587" t="b">
        <v>0</v>
      </c>
      <c r="Q587" t="b">
        <v>0</v>
      </c>
      <c r="R587" t="s">
        <v>292</v>
      </c>
      <c r="S587" t="str">
        <f>LEFT(R587,FIND("/",R587)-1)</f>
        <v>games</v>
      </c>
      <c r="T587" t="str">
        <f>RIGHT(R587,LEN(R587)-LEN(S587)-1)</f>
        <v>mobile games</v>
      </c>
    </row>
    <row r="588" spans="1:20" x14ac:dyDescent="0.35">
      <c r="A588">
        <v>249</v>
      </c>
      <c r="B588" s="4" t="s">
        <v>550</v>
      </c>
      <c r="C588" s="3" t="s">
        <v>551</v>
      </c>
      <c r="D588">
        <v>61500</v>
      </c>
      <c r="E588">
        <v>168095</v>
      </c>
      <c r="F588">
        <f>ROUND(100*E588/D588,0)</f>
        <v>273</v>
      </c>
      <c r="G588" t="s">
        <v>20</v>
      </c>
      <c r="H588">
        <v>6465</v>
      </c>
      <c r="I588">
        <f>ROUND(IF(H588&gt;0,E588/H588,0),2)</f>
        <v>26</v>
      </c>
      <c r="J588" t="s">
        <v>21</v>
      </c>
      <c r="K588" t="s">
        <v>22</v>
      </c>
      <c r="L588">
        <v>1420178400</v>
      </c>
      <c r="M588" s="8">
        <f>(((L588/60)/60)/24)+DATE(1970,1,1)</f>
        <v>42006.25</v>
      </c>
      <c r="N588">
        <v>1420783200</v>
      </c>
      <c r="O588" s="8">
        <f>(((N588/60)/60)/24)+DATE(1970,1,1)</f>
        <v>42013.25</v>
      </c>
      <c r="P588" t="b">
        <v>0</v>
      </c>
      <c r="Q588" t="b">
        <v>0</v>
      </c>
      <c r="R588" t="s">
        <v>206</v>
      </c>
      <c r="S588" t="str">
        <f>LEFT(R588,FIND("/",R588)-1)</f>
        <v>publishing</v>
      </c>
      <c r="T588" t="str">
        <f>RIGHT(R588,LEN(R588)-LEN(S588)-1)</f>
        <v>translations</v>
      </c>
    </row>
    <row r="589" spans="1:20" ht="31" x14ac:dyDescent="0.35">
      <c r="A589">
        <v>252</v>
      </c>
      <c r="B589" s="4" t="s">
        <v>556</v>
      </c>
      <c r="C589" s="3" t="s">
        <v>557</v>
      </c>
      <c r="D589">
        <v>1000</v>
      </c>
      <c r="E589">
        <v>6263</v>
      </c>
      <c r="F589">
        <f>ROUND(100*E589/D589,0)</f>
        <v>626</v>
      </c>
      <c r="G589" t="s">
        <v>20</v>
      </c>
      <c r="H589">
        <v>59</v>
      </c>
      <c r="I589">
        <f>ROUND(IF(H589&gt;0,E589/H589,0),2)</f>
        <v>106.15</v>
      </c>
      <c r="J589" t="s">
        <v>21</v>
      </c>
      <c r="K589" t="s">
        <v>22</v>
      </c>
      <c r="L589">
        <v>1382677200</v>
      </c>
      <c r="M589" s="8">
        <f>(((L589/60)/60)/24)+DATE(1970,1,1)</f>
        <v>41572.208333333336</v>
      </c>
      <c r="N589">
        <v>1383109200</v>
      </c>
      <c r="O589" s="8">
        <f>(((N589/60)/60)/24)+DATE(1970,1,1)</f>
        <v>41577.208333333336</v>
      </c>
      <c r="P589" t="b">
        <v>0</v>
      </c>
      <c r="Q589" t="b">
        <v>0</v>
      </c>
      <c r="R589" t="s">
        <v>33</v>
      </c>
      <c r="S589" t="str">
        <f>LEFT(R589,FIND("/",R589)-1)</f>
        <v>theater</v>
      </c>
      <c r="T589" t="str">
        <f>RIGHT(R589,LEN(R589)-LEN(S589)-1)</f>
        <v>plays</v>
      </c>
    </row>
    <row r="590" spans="1:20" ht="31" x14ac:dyDescent="0.35">
      <c r="A590">
        <v>254</v>
      </c>
      <c r="B590" s="4" t="s">
        <v>560</v>
      </c>
      <c r="C590" s="3" t="s">
        <v>561</v>
      </c>
      <c r="D590">
        <v>4600</v>
      </c>
      <c r="E590">
        <v>8505</v>
      </c>
      <c r="F590">
        <f>ROUND(100*E590/D590,0)</f>
        <v>185</v>
      </c>
      <c r="G590" t="s">
        <v>20</v>
      </c>
      <c r="H590">
        <v>88</v>
      </c>
      <c r="I590">
        <f>ROUND(IF(H590&gt;0,E590/H590,0),2)</f>
        <v>96.65</v>
      </c>
      <c r="J590" t="s">
        <v>21</v>
      </c>
      <c r="K590" t="s">
        <v>22</v>
      </c>
      <c r="L590">
        <v>1487656800</v>
      </c>
      <c r="M590" s="8">
        <f>(((L590/60)/60)/24)+DATE(1970,1,1)</f>
        <v>42787.25</v>
      </c>
      <c r="N590">
        <v>1487829600</v>
      </c>
      <c r="O590" s="8">
        <f>(((N590/60)/60)/24)+DATE(1970,1,1)</f>
        <v>42789.25</v>
      </c>
      <c r="P590" t="b">
        <v>0</v>
      </c>
      <c r="Q590" t="b">
        <v>0</v>
      </c>
      <c r="R590" t="s">
        <v>68</v>
      </c>
      <c r="S590" t="str">
        <f>LEFT(R590,FIND("/",R590)-1)</f>
        <v>publishing</v>
      </c>
      <c r="T590" t="str">
        <f>RIGHT(R590,LEN(R590)-LEN(S590)-1)</f>
        <v>nonfiction</v>
      </c>
    </row>
    <row r="591" spans="1:20" ht="31" x14ac:dyDescent="0.35">
      <c r="A591">
        <v>255</v>
      </c>
      <c r="B591" s="4" t="s">
        <v>562</v>
      </c>
      <c r="C591" s="3" t="s">
        <v>563</v>
      </c>
      <c r="D591">
        <v>80500</v>
      </c>
      <c r="E591">
        <v>96735</v>
      </c>
      <c r="F591">
        <f>ROUND(100*E591/D591,0)</f>
        <v>120</v>
      </c>
      <c r="G591" t="s">
        <v>20</v>
      </c>
      <c r="H591">
        <v>1697</v>
      </c>
      <c r="I591">
        <f>ROUND(IF(H591&gt;0,E591/H591,0),2)</f>
        <v>57</v>
      </c>
      <c r="J591" t="s">
        <v>21</v>
      </c>
      <c r="K591" t="s">
        <v>22</v>
      </c>
      <c r="L591">
        <v>1297836000</v>
      </c>
      <c r="M591" s="8">
        <f>(((L591/60)/60)/24)+DATE(1970,1,1)</f>
        <v>40590.25</v>
      </c>
      <c r="N591">
        <v>1298268000</v>
      </c>
      <c r="O591" s="8">
        <f>(((N591/60)/60)/24)+DATE(1970,1,1)</f>
        <v>40595.25</v>
      </c>
      <c r="P591" t="b">
        <v>0</v>
      </c>
      <c r="Q591" t="b">
        <v>1</v>
      </c>
      <c r="R591" t="s">
        <v>23</v>
      </c>
      <c r="S591" t="str">
        <f>LEFT(R591,FIND("/",R591)-1)</f>
        <v>music</v>
      </c>
      <c r="T591" t="str">
        <f>RIGHT(R591,LEN(R591)-LEN(S591)-1)</f>
        <v>rock</v>
      </c>
    </row>
    <row r="592" spans="1:20" x14ac:dyDescent="0.35">
      <c r="A592">
        <v>257</v>
      </c>
      <c r="B592" s="4" t="s">
        <v>566</v>
      </c>
      <c r="C592" s="3" t="s">
        <v>567</v>
      </c>
      <c r="D592">
        <v>5700</v>
      </c>
      <c r="E592">
        <v>8322</v>
      </c>
      <c r="F592">
        <f>ROUND(100*E592/D592,0)</f>
        <v>146</v>
      </c>
      <c r="G592" t="s">
        <v>20</v>
      </c>
      <c r="H592">
        <v>92</v>
      </c>
      <c r="I592">
        <f>ROUND(IF(H592&gt;0,E592/H592,0),2)</f>
        <v>90.46</v>
      </c>
      <c r="J592" t="s">
        <v>21</v>
      </c>
      <c r="K592" t="s">
        <v>22</v>
      </c>
      <c r="L592">
        <v>1362463200</v>
      </c>
      <c r="M592" s="8">
        <f>(((L592/60)/60)/24)+DATE(1970,1,1)</f>
        <v>41338.25</v>
      </c>
      <c r="N592">
        <v>1363669200</v>
      </c>
      <c r="O592" s="8">
        <f>(((N592/60)/60)/24)+DATE(1970,1,1)</f>
        <v>41352.208333333336</v>
      </c>
      <c r="P592" t="b">
        <v>0</v>
      </c>
      <c r="Q592" t="b">
        <v>0</v>
      </c>
      <c r="R592" t="s">
        <v>33</v>
      </c>
      <c r="S592" t="str">
        <f>LEFT(R592,FIND("/",R592)-1)</f>
        <v>theater</v>
      </c>
      <c r="T592" t="str">
        <f>RIGHT(R592,LEN(R592)-LEN(S592)-1)</f>
        <v>plays</v>
      </c>
    </row>
    <row r="593" spans="1:20" x14ac:dyDescent="0.35">
      <c r="A593">
        <v>258</v>
      </c>
      <c r="B593" s="4" t="s">
        <v>568</v>
      </c>
      <c r="C593" s="3" t="s">
        <v>569</v>
      </c>
      <c r="D593">
        <v>5000</v>
      </c>
      <c r="E593">
        <v>13424</v>
      </c>
      <c r="F593">
        <f>ROUND(100*E593/D593,0)</f>
        <v>268</v>
      </c>
      <c r="G593" t="s">
        <v>20</v>
      </c>
      <c r="H593">
        <v>186</v>
      </c>
      <c r="I593">
        <f>ROUND(IF(H593&gt;0,E593/H593,0),2)</f>
        <v>72.17</v>
      </c>
      <c r="J593" t="s">
        <v>21</v>
      </c>
      <c r="K593" t="s">
        <v>22</v>
      </c>
      <c r="L593">
        <v>1481176800</v>
      </c>
      <c r="M593" s="8">
        <f>(((L593/60)/60)/24)+DATE(1970,1,1)</f>
        <v>42712.25</v>
      </c>
      <c r="N593">
        <v>1482904800</v>
      </c>
      <c r="O593" s="8">
        <f>(((N593/60)/60)/24)+DATE(1970,1,1)</f>
        <v>42732.25</v>
      </c>
      <c r="P593" t="b">
        <v>0</v>
      </c>
      <c r="Q593" t="b">
        <v>1</v>
      </c>
      <c r="R593" t="s">
        <v>33</v>
      </c>
      <c r="S593" t="str">
        <f>LEFT(R593,FIND("/",R593)-1)</f>
        <v>theater</v>
      </c>
      <c r="T593" t="str">
        <f>RIGHT(R593,LEN(R593)-LEN(S593)-1)</f>
        <v>plays</v>
      </c>
    </row>
    <row r="594" spans="1:20" ht="31" x14ac:dyDescent="0.35">
      <c r="A594">
        <v>259</v>
      </c>
      <c r="B594" s="4" t="s">
        <v>570</v>
      </c>
      <c r="C594" s="3" t="s">
        <v>571</v>
      </c>
      <c r="D594">
        <v>1800</v>
      </c>
      <c r="E594">
        <v>10755</v>
      </c>
      <c r="F594">
        <f>ROUND(100*E594/D594,0)</f>
        <v>598</v>
      </c>
      <c r="G594" t="s">
        <v>20</v>
      </c>
      <c r="H594">
        <v>138</v>
      </c>
      <c r="I594">
        <f>ROUND(IF(H594&gt;0,E594/H594,0),2)</f>
        <v>77.930000000000007</v>
      </c>
      <c r="J594" t="s">
        <v>21</v>
      </c>
      <c r="K594" t="s">
        <v>22</v>
      </c>
      <c r="L594">
        <v>1354946400</v>
      </c>
      <c r="M594" s="8">
        <f>(((L594/60)/60)/24)+DATE(1970,1,1)</f>
        <v>41251.25</v>
      </c>
      <c r="N594">
        <v>1356588000</v>
      </c>
      <c r="O594" s="8">
        <f>(((N594/60)/60)/24)+DATE(1970,1,1)</f>
        <v>41270.25</v>
      </c>
      <c r="P594" t="b">
        <v>1</v>
      </c>
      <c r="Q594" t="b">
        <v>0</v>
      </c>
      <c r="R594" t="s">
        <v>122</v>
      </c>
      <c r="S594" t="str">
        <f>LEFT(R594,FIND("/",R594)-1)</f>
        <v>photography</v>
      </c>
      <c r="T594" t="str">
        <f>RIGHT(R594,LEN(R594)-LEN(S594)-1)</f>
        <v>photography books</v>
      </c>
    </row>
    <row r="595" spans="1:20" x14ac:dyDescent="0.35">
      <c r="A595">
        <v>260</v>
      </c>
      <c r="B595" s="4" t="s">
        <v>572</v>
      </c>
      <c r="C595" s="3" t="s">
        <v>573</v>
      </c>
      <c r="D595">
        <v>6300</v>
      </c>
      <c r="E595">
        <v>9935</v>
      </c>
      <c r="F595">
        <f>ROUND(100*E595/D595,0)</f>
        <v>158</v>
      </c>
      <c r="G595" t="s">
        <v>20</v>
      </c>
      <c r="H595">
        <v>261</v>
      </c>
      <c r="I595">
        <f>ROUND(IF(H595&gt;0,E595/H595,0),2)</f>
        <v>38.07</v>
      </c>
      <c r="J595" t="s">
        <v>21</v>
      </c>
      <c r="K595" t="s">
        <v>22</v>
      </c>
      <c r="L595">
        <v>1348808400</v>
      </c>
      <c r="M595" s="8">
        <f>(((L595/60)/60)/24)+DATE(1970,1,1)</f>
        <v>41180.208333333336</v>
      </c>
      <c r="N595">
        <v>1349845200</v>
      </c>
      <c r="O595" s="8">
        <f>(((N595/60)/60)/24)+DATE(1970,1,1)</f>
        <v>41192.208333333336</v>
      </c>
      <c r="P595" t="b">
        <v>0</v>
      </c>
      <c r="Q595" t="b">
        <v>0</v>
      </c>
      <c r="R595" t="s">
        <v>23</v>
      </c>
      <c r="S595" t="str">
        <f>LEFT(R595,FIND("/",R595)-1)</f>
        <v>music</v>
      </c>
      <c r="T595" t="str">
        <f>RIGHT(R595,LEN(R595)-LEN(S595)-1)</f>
        <v>rock</v>
      </c>
    </row>
    <row r="596" spans="1:20" x14ac:dyDescent="0.35">
      <c r="A596">
        <v>262</v>
      </c>
      <c r="B596" s="4" t="s">
        <v>576</v>
      </c>
      <c r="C596" s="3" t="s">
        <v>577</v>
      </c>
      <c r="D596">
        <v>1700</v>
      </c>
      <c r="E596">
        <v>5328</v>
      </c>
      <c r="F596">
        <f>ROUND(100*E596/D596,0)</f>
        <v>313</v>
      </c>
      <c r="G596" t="s">
        <v>20</v>
      </c>
      <c r="H596">
        <v>107</v>
      </c>
      <c r="I596">
        <f>ROUND(IF(H596&gt;0,E596/H596,0),2)</f>
        <v>49.79</v>
      </c>
      <c r="J596" t="s">
        <v>21</v>
      </c>
      <c r="K596" t="s">
        <v>22</v>
      </c>
      <c r="L596">
        <v>1301979600</v>
      </c>
      <c r="M596" s="8">
        <f>(((L596/60)/60)/24)+DATE(1970,1,1)</f>
        <v>40638.208333333336</v>
      </c>
      <c r="N596">
        <v>1304226000</v>
      </c>
      <c r="O596" s="8">
        <f>(((N596/60)/60)/24)+DATE(1970,1,1)</f>
        <v>40664.208333333336</v>
      </c>
      <c r="P596" t="b">
        <v>0</v>
      </c>
      <c r="Q596" t="b">
        <v>1</v>
      </c>
      <c r="R596" t="s">
        <v>60</v>
      </c>
      <c r="S596" t="str">
        <f>LEFT(R596,FIND("/",R596)-1)</f>
        <v>music</v>
      </c>
      <c r="T596" t="str">
        <f>RIGHT(R596,LEN(R596)-LEN(S596)-1)</f>
        <v>indie rock</v>
      </c>
    </row>
    <row r="597" spans="1:20" x14ac:dyDescent="0.35">
      <c r="A597">
        <v>263</v>
      </c>
      <c r="B597" s="4" t="s">
        <v>578</v>
      </c>
      <c r="C597" s="3" t="s">
        <v>579</v>
      </c>
      <c r="D597">
        <v>2900</v>
      </c>
      <c r="E597">
        <v>10756</v>
      </c>
      <c r="F597">
        <f>ROUND(100*E597/D597,0)</f>
        <v>371</v>
      </c>
      <c r="G597" t="s">
        <v>20</v>
      </c>
      <c r="H597">
        <v>199</v>
      </c>
      <c r="I597">
        <f>ROUND(IF(H597&gt;0,E597/H597,0),2)</f>
        <v>54.05</v>
      </c>
      <c r="J597" t="s">
        <v>21</v>
      </c>
      <c r="K597" t="s">
        <v>22</v>
      </c>
      <c r="L597">
        <v>1263016800</v>
      </c>
      <c r="M597" s="8">
        <f>(((L597/60)/60)/24)+DATE(1970,1,1)</f>
        <v>40187.25</v>
      </c>
      <c r="N597">
        <v>1263016800</v>
      </c>
      <c r="O597" s="8">
        <f>(((N597/60)/60)/24)+DATE(1970,1,1)</f>
        <v>40187.25</v>
      </c>
      <c r="P597" t="b">
        <v>0</v>
      </c>
      <c r="Q597" t="b">
        <v>0</v>
      </c>
      <c r="R597" t="s">
        <v>122</v>
      </c>
      <c r="S597" t="str">
        <f>LEFT(R597,FIND("/",R597)-1)</f>
        <v>photography</v>
      </c>
      <c r="T597" t="str">
        <f>RIGHT(R597,LEN(R597)-LEN(S597)-1)</f>
        <v>photography books</v>
      </c>
    </row>
    <row r="598" spans="1:20" x14ac:dyDescent="0.35">
      <c r="A598">
        <v>264</v>
      </c>
      <c r="B598" s="4" t="s">
        <v>580</v>
      </c>
      <c r="C598" s="3" t="s">
        <v>581</v>
      </c>
      <c r="D598">
        <v>45600</v>
      </c>
      <c r="E598">
        <v>165375</v>
      </c>
      <c r="F598">
        <f>ROUND(100*E598/D598,0)</f>
        <v>363</v>
      </c>
      <c r="G598" t="s">
        <v>20</v>
      </c>
      <c r="H598">
        <v>5512</v>
      </c>
      <c r="I598">
        <f>ROUND(IF(H598&gt;0,E598/H598,0),2)</f>
        <v>30</v>
      </c>
      <c r="J598" t="s">
        <v>21</v>
      </c>
      <c r="K598" t="s">
        <v>22</v>
      </c>
      <c r="L598">
        <v>1360648800</v>
      </c>
      <c r="M598" s="8">
        <f>(((L598/60)/60)/24)+DATE(1970,1,1)</f>
        <v>41317.25</v>
      </c>
      <c r="N598">
        <v>1362031200</v>
      </c>
      <c r="O598" s="8">
        <f>(((N598/60)/60)/24)+DATE(1970,1,1)</f>
        <v>41333.25</v>
      </c>
      <c r="P598" t="b">
        <v>0</v>
      </c>
      <c r="Q598" t="b">
        <v>0</v>
      </c>
      <c r="R598" t="s">
        <v>33</v>
      </c>
      <c r="S598" t="str">
        <f>LEFT(R598,FIND("/",R598)-1)</f>
        <v>theater</v>
      </c>
      <c r="T598" t="str">
        <f>RIGHT(R598,LEN(R598)-LEN(S598)-1)</f>
        <v>plays</v>
      </c>
    </row>
    <row r="599" spans="1:20" x14ac:dyDescent="0.35">
      <c r="A599">
        <v>265</v>
      </c>
      <c r="B599" s="4" t="s">
        <v>582</v>
      </c>
      <c r="C599" s="3" t="s">
        <v>583</v>
      </c>
      <c r="D599">
        <v>4900</v>
      </c>
      <c r="E599">
        <v>6031</v>
      </c>
      <c r="F599">
        <f>ROUND(100*E599/D599,0)</f>
        <v>123</v>
      </c>
      <c r="G599" t="s">
        <v>20</v>
      </c>
      <c r="H599">
        <v>86</v>
      </c>
      <c r="I599">
        <f>ROUND(IF(H599&gt;0,E599/H599,0),2)</f>
        <v>70.13</v>
      </c>
      <c r="J599" t="s">
        <v>21</v>
      </c>
      <c r="K599" t="s">
        <v>22</v>
      </c>
      <c r="L599">
        <v>1451800800</v>
      </c>
      <c r="M599" s="8">
        <f>(((L599/60)/60)/24)+DATE(1970,1,1)</f>
        <v>42372.25</v>
      </c>
      <c r="N599">
        <v>1455602400</v>
      </c>
      <c r="O599" s="8">
        <f>(((N599/60)/60)/24)+DATE(1970,1,1)</f>
        <v>42416.25</v>
      </c>
      <c r="P599" t="b">
        <v>0</v>
      </c>
      <c r="Q599" t="b">
        <v>0</v>
      </c>
      <c r="R599" t="s">
        <v>33</v>
      </c>
      <c r="S599" t="str">
        <f>LEFT(R599,FIND("/",R599)-1)</f>
        <v>theater</v>
      </c>
      <c r="T599" t="str">
        <f>RIGHT(R599,LEN(R599)-LEN(S599)-1)</f>
        <v>plays</v>
      </c>
    </row>
    <row r="600" spans="1:20" x14ac:dyDescent="0.35">
      <c r="A600">
        <v>267</v>
      </c>
      <c r="B600" s="4" t="s">
        <v>586</v>
      </c>
      <c r="C600" s="3" t="s">
        <v>587</v>
      </c>
      <c r="D600">
        <v>61600</v>
      </c>
      <c r="E600">
        <v>143910</v>
      </c>
      <c r="F600">
        <f>ROUND(100*E600/D600,0)</f>
        <v>234</v>
      </c>
      <c r="G600" t="s">
        <v>20</v>
      </c>
      <c r="H600">
        <v>2768</v>
      </c>
      <c r="I600">
        <f>ROUND(IF(H600&gt;0,E600/H600,0),2)</f>
        <v>51.99</v>
      </c>
      <c r="J600" t="s">
        <v>26</v>
      </c>
      <c r="K600" t="s">
        <v>27</v>
      </c>
      <c r="L600">
        <v>1351054800</v>
      </c>
      <c r="M600" s="8">
        <f>(((L600/60)/60)/24)+DATE(1970,1,1)</f>
        <v>41206.208333333336</v>
      </c>
      <c r="N600">
        <v>1352440800</v>
      </c>
      <c r="O600" s="8">
        <f>(((N600/60)/60)/24)+DATE(1970,1,1)</f>
        <v>41222.25</v>
      </c>
      <c r="P600" t="b">
        <v>0</v>
      </c>
      <c r="Q600" t="b">
        <v>0</v>
      </c>
      <c r="R600" t="s">
        <v>33</v>
      </c>
      <c r="S600" t="str">
        <f>LEFT(R600,FIND("/",R600)-1)</f>
        <v>theater</v>
      </c>
      <c r="T600" t="str">
        <f>RIGHT(R600,LEN(R600)-LEN(S600)-1)</f>
        <v>plays</v>
      </c>
    </row>
    <row r="601" spans="1:20" x14ac:dyDescent="0.35">
      <c r="A601">
        <v>268</v>
      </c>
      <c r="B601" s="4" t="s">
        <v>588</v>
      </c>
      <c r="C601" s="3" t="s">
        <v>589</v>
      </c>
      <c r="D601">
        <v>1500</v>
      </c>
      <c r="E601">
        <v>2708</v>
      </c>
      <c r="F601">
        <f>ROUND(100*E601/D601,0)</f>
        <v>181</v>
      </c>
      <c r="G601" t="s">
        <v>20</v>
      </c>
      <c r="H601">
        <v>48</v>
      </c>
      <c r="I601">
        <f>ROUND(IF(H601&gt;0,E601/H601,0),2)</f>
        <v>56.42</v>
      </c>
      <c r="J601" t="s">
        <v>21</v>
      </c>
      <c r="K601" t="s">
        <v>22</v>
      </c>
      <c r="L601">
        <v>1349326800</v>
      </c>
      <c r="M601" s="8">
        <f>(((L601/60)/60)/24)+DATE(1970,1,1)</f>
        <v>41186.208333333336</v>
      </c>
      <c r="N601">
        <v>1353304800</v>
      </c>
      <c r="O601" s="8">
        <f>(((N601/60)/60)/24)+DATE(1970,1,1)</f>
        <v>41232.25</v>
      </c>
      <c r="P601" t="b">
        <v>0</v>
      </c>
      <c r="Q601" t="b">
        <v>0</v>
      </c>
      <c r="R601" t="s">
        <v>42</v>
      </c>
      <c r="S601" t="str">
        <f>LEFT(R601,FIND("/",R601)-1)</f>
        <v>film &amp; video</v>
      </c>
      <c r="T601" t="str">
        <f>RIGHT(R601,LEN(R601)-LEN(S601)-1)</f>
        <v>documentary</v>
      </c>
    </row>
    <row r="602" spans="1:20" x14ac:dyDescent="0.35">
      <c r="A602">
        <v>269</v>
      </c>
      <c r="B602" s="4" t="s">
        <v>590</v>
      </c>
      <c r="C602" s="3" t="s">
        <v>591</v>
      </c>
      <c r="D602">
        <v>3500</v>
      </c>
      <c r="E602">
        <v>8842</v>
      </c>
      <c r="F602">
        <f>ROUND(100*E602/D602,0)</f>
        <v>253</v>
      </c>
      <c r="G602" t="s">
        <v>20</v>
      </c>
      <c r="H602">
        <v>87</v>
      </c>
      <c r="I602">
        <f>ROUND(IF(H602&gt;0,E602/H602,0),2)</f>
        <v>101.63</v>
      </c>
      <c r="J602" t="s">
        <v>21</v>
      </c>
      <c r="K602" t="s">
        <v>22</v>
      </c>
      <c r="L602">
        <v>1548914400</v>
      </c>
      <c r="M602" s="8">
        <f>(((L602/60)/60)/24)+DATE(1970,1,1)</f>
        <v>43496.25</v>
      </c>
      <c r="N602">
        <v>1550728800</v>
      </c>
      <c r="O602" s="8">
        <f>(((N602/60)/60)/24)+DATE(1970,1,1)</f>
        <v>43517.25</v>
      </c>
      <c r="P602" t="b">
        <v>0</v>
      </c>
      <c r="Q602" t="b">
        <v>0</v>
      </c>
      <c r="R602" t="s">
        <v>269</v>
      </c>
      <c r="S602" t="str">
        <f>LEFT(R602,FIND("/",R602)-1)</f>
        <v>film &amp; video</v>
      </c>
      <c r="T602" t="str">
        <f>RIGHT(R602,LEN(R602)-LEN(S602)-1)</f>
        <v>television</v>
      </c>
    </row>
    <row r="603" spans="1:20" x14ac:dyDescent="0.35">
      <c r="A603">
        <v>272</v>
      </c>
      <c r="B603" s="4" t="s">
        <v>596</v>
      </c>
      <c r="C603" s="3" t="s">
        <v>597</v>
      </c>
      <c r="D603">
        <v>51100</v>
      </c>
      <c r="E603">
        <v>155349</v>
      </c>
      <c r="F603">
        <f>ROUND(100*E603/D603,0)</f>
        <v>304</v>
      </c>
      <c r="G603" t="s">
        <v>20</v>
      </c>
      <c r="H603">
        <v>1894</v>
      </c>
      <c r="I603">
        <f>ROUND(IF(H603&gt;0,E603/H603,0),2)</f>
        <v>82.02</v>
      </c>
      <c r="J603" t="s">
        <v>21</v>
      </c>
      <c r="K603" t="s">
        <v>22</v>
      </c>
      <c r="L603">
        <v>1562734800</v>
      </c>
      <c r="M603" s="8">
        <f>(((L603/60)/60)/24)+DATE(1970,1,1)</f>
        <v>43656.208333333328</v>
      </c>
      <c r="N603">
        <v>1564894800</v>
      </c>
      <c r="O603" s="8">
        <f>(((N603/60)/60)/24)+DATE(1970,1,1)</f>
        <v>43681.208333333328</v>
      </c>
      <c r="P603" t="b">
        <v>0</v>
      </c>
      <c r="Q603" t="b">
        <v>1</v>
      </c>
      <c r="R603" t="s">
        <v>33</v>
      </c>
      <c r="S603" t="str">
        <f>LEFT(R603,FIND("/",R603)-1)</f>
        <v>theater</v>
      </c>
      <c r="T603" t="str">
        <f>RIGHT(R603,LEN(R603)-LEN(S603)-1)</f>
        <v>plays</v>
      </c>
    </row>
    <row r="604" spans="1:20" x14ac:dyDescent="0.35">
      <c r="A604">
        <v>273</v>
      </c>
      <c r="B604" s="4" t="s">
        <v>598</v>
      </c>
      <c r="C604" s="3" t="s">
        <v>599</v>
      </c>
      <c r="D604">
        <v>7800</v>
      </c>
      <c r="E604">
        <v>10704</v>
      </c>
      <c r="F604">
        <f>ROUND(100*E604/D604,0)</f>
        <v>137</v>
      </c>
      <c r="G604" t="s">
        <v>20</v>
      </c>
      <c r="H604">
        <v>282</v>
      </c>
      <c r="I604">
        <f>ROUND(IF(H604&gt;0,E604/H604,0),2)</f>
        <v>37.96</v>
      </c>
      <c r="J604" t="s">
        <v>15</v>
      </c>
      <c r="K604" t="s">
        <v>16</v>
      </c>
      <c r="L604">
        <v>1505624400</v>
      </c>
      <c r="M604" s="8">
        <f>(((L604/60)/60)/24)+DATE(1970,1,1)</f>
        <v>42995.208333333328</v>
      </c>
      <c r="N604">
        <v>1505883600</v>
      </c>
      <c r="O604" s="8">
        <f>(((N604/60)/60)/24)+DATE(1970,1,1)</f>
        <v>42998.208333333328</v>
      </c>
      <c r="P604" t="b">
        <v>0</v>
      </c>
      <c r="Q604" t="b">
        <v>0</v>
      </c>
      <c r="R604" t="s">
        <v>33</v>
      </c>
      <c r="S604" t="str">
        <f>LEFT(R604,FIND("/",R604)-1)</f>
        <v>theater</v>
      </c>
      <c r="T604" t="str">
        <f>RIGHT(R604,LEN(R604)-LEN(S604)-1)</f>
        <v>plays</v>
      </c>
    </row>
    <row r="605" spans="1:20" ht="31" x14ac:dyDescent="0.35">
      <c r="A605">
        <v>275</v>
      </c>
      <c r="B605" s="4" t="s">
        <v>602</v>
      </c>
      <c r="C605" s="3" t="s">
        <v>603</v>
      </c>
      <c r="D605">
        <v>3900</v>
      </c>
      <c r="E605">
        <v>9419</v>
      </c>
      <c r="F605">
        <f>ROUND(100*E605/D605,0)</f>
        <v>242</v>
      </c>
      <c r="G605" t="s">
        <v>20</v>
      </c>
      <c r="H605">
        <v>116</v>
      </c>
      <c r="I605">
        <f>ROUND(IF(H605&gt;0,E605/H605,0),2)</f>
        <v>81.2</v>
      </c>
      <c r="J605" t="s">
        <v>21</v>
      </c>
      <c r="K605" t="s">
        <v>22</v>
      </c>
      <c r="L605">
        <v>1554526800</v>
      </c>
      <c r="M605" s="8">
        <f>(((L605/60)/60)/24)+DATE(1970,1,1)</f>
        <v>43561.208333333328</v>
      </c>
      <c r="N605">
        <v>1555218000</v>
      </c>
      <c r="O605" s="8">
        <f>(((N605/60)/60)/24)+DATE(1970,1,1)</f>
        <v>43569.208333333328</v>
      </c>
      <c r="P605" t="b">
        <v>0</v>
      </c>
      <c r="Q605" t="b">
        <v>0</v>
      </c>
      <c r="R605" t="s">
        <v>206</v>
      </c>
      <c r="S605" t="str">
        <f>LEFT(R605,FIND("/",R605)-1)</f>
        <v>publishing</v>
      </c>
      <c r="T605" t="str">
        <f>RIGHT(R605,LEN(R605)-LEN(S605)-1)</f>
        <v>translations</v>
      </c>
    </row>
    <row r="606" spans="1:20" ht="31" x14ac:dyDescent="0.35">
      <c r="A606">
        <v>277</v>
      </c>
      <c r="B606" s="4" t="s">
        <v>606</v>
      </c>
      <c r="C606" s="3" t="s">
        <v>607</v>
      </c>
      <c r="D606">
        <v>700</v>
      </c>
      <c r="E606">
        <v>7465</v>
      </c>
      <c r="F606">
        <f>ROUND(100*E606/D606,0)</f>
        <v>1066</v>
      </c>
      <c r="G606" t="s">
        <v>20</v>
      </c>
      <c r="H606">
        <v>83</v>
      </c>
      <c r="I606">
        <f>ROUND(IF(H606&gt;0,E606/H606,0),2)</f>
        <v>89.94</v>
      </c>
      <c r="J606" t="s">
        <v>21</v>
      </c>
      <c r="K606" t="s">
        <v>22</v>
      </c>
      <c r="L606">
        <v>1279515600</v>
      </c>
      <c r="M606" s="8">
        <f>(((L606/60)/60)/24)+DATE(1970,1,1)</f>
        <v>40378.208333333336</v>
      </c>
      <c r="N606">
        <v>1279688400</v>
      </c>
      <c r="O606" s="8">
        <f>(((N606/60)/60)/24)+DATE(1970,1,1)</f>
        <v>40380.208333333336</v>
      </c>
      <c r="P606" t="b">
        <v>0</v>
      </c>
      <c r="Q606" t="b">
        <v>0</v>
      </c>
      <c r="R606" t="s">
        <v>33</v>
      </c>
      <c r="S606" t="str">
        <f>LEFT(R606,FIND("/",R606)-1)</f>
        <v>theater</v>
      </c>
      <c r="T606" t="str">
        <f>RIGHT(R606,LEN(R606)-LEN(S606)-1)</f>
        <v>plays</v>
      </c>
    </row>
    <row r="607" spans="1:20" x14ac:dyDescent="0.35">
      <c r="A607">
        <v>278</v>
      </c>
      <c r="B607" s="4" t="s">
        <v>608</v>
      </c>
      <c r="C607" s="3" t="s">
        <v>609</v>
      </c>
      <c r="D607">
        <v>2700</v>
      </c>
      <c r="E607">
        <v>8799</v>
      </c>
      <c r="F607">
        <f>ROUND(100*E607/D607,0)</f>
        <v>326</v>
      </c>
      <c r="G607" t="s">
        <v>20</v>
      </c>
      <c r="H607">
        <v>91</v>
      </c>
      <c r="I607">
        <f>ROUND(IF(H607&gt;0,E607/H607,0),2)</f>
        <v>96.69</v>
      </c>
      <c r="J607" t="s">
        <v>21</v>
      </c>
      <c r="K607" t="s">
        <v>22</v>
      </c>
      <c r="L607">
        <v>1353909600</v>
      </c>
      <c r="M607" s="8">
        <f>(((L607/60)/60)/24)+DATE(1970,1,1)</f>
        <v>41239.25</v>
      </c>
      <c r="N607">
        <v>1356069600</v>
      </c>
      <c r="O607" s="8">
        <f>(((N607/60)/60)/24)+DATE(1970,1,1)</f>
        <v>41264.25</v>
      </c>
      <c r="P607" t="b">
        <v>0</v>
      </c>
      <c r="Q607" t="b">
        <v>0</v>
      </c>
      <c r="R607" t="s">
        <v>28</v>
      </c>
      <c r="S607" t="str">
        <f>LEFT(R607,FIND("/",R607)-1)</f>
        <v>technology</v>
      </c>
      <c r="T607" t="str">
        <f>RIGHT(R607,LEN(R607)-LEN(S607)-1)</f>
        <v>web</v>
      </c>
    </row>
    <row r="608" spans="1:20" x14ac:dyDescent="0.35">
      <c r="A608">
        <v>279</v>
      </c>
      <c r="B608" s="4" t="s">
        <v>610</v>
      </c>
      <c r="C608" s="3" t="s">
        <v>611</v>
      </c>
      <c r="D608">
        <v>8000</v>
      </c>
      <c r="E608">
        <v>13656</v>
      </c>
      <c r="F608">
        <f>ROUND(100*E608/D608,0)</f>
        <v>171</v>
      </c>
      <c r="G608" t="s">
        <v>20</v>
      </c>
      <c r="H608">
        <v>546</v>
      </c>
      <c r="I608">
        <f>ROUND(IF(H608&gt;0,E608/H608,0),2)</f>
        <v>25.01</v>
      </c>
      <c r="J608" t="s">
        <v>21</v>
      </c>
      <c r="K608" t="s">
        <v>22</v>
      </c>
      <c r="L608">
        <v>1535950800</v>
      </c>
      <c r="M608" s="8">
        <f>(((L608/60)/60)/24)+DATE(1970,1,1)</f>
        <v>43346.208333333328</v>
      </c>
      <c r="N608">
        <v>1536210000</v>
      </c>
      <c r="O608" s="8">
        <f>(((N608/60)/60)/24)+DATE(1970,1,1)</f>
        <v>43349.208333333328</v>
      </c>
      <c r="P608" t="b">
        <v>0</v>
      </c>
      <c r="Q608" t="b">
        <v>0</v>
      </c>
      <c r="R608" t="s">
        <v>33</v>
      </c>
      <c r="S608" t="str">
        <f>LEFT(R608,FIND("/",R608)-1)</f>
        <v>theater</v>
      </c>
      <c r="T608" t="str">
        <f>RIGHT(R608,LEN(R608)-LEN(S608)-1)</f>
        <v>plays</v>
      </c>
    </row>
    <row r="609" spans="1:20" ht="31" x14ac:dyDescent="0.35">
      <c r="A609">
        <v>280</v>
      </c>
      <c r="B609" s="4" t="s">
        <v>612</v>
      </c>
      <c r="C609" s="3" t="s">
        <v>613</v>
      </c>
      <c r="D609">
        <v>2500</v>
      </c>
      <c r="E609">
        <v>14536</v>
      </c>
      <c r="F609">
        <f>ROUND(100*E609/D609,0)</f>
        <v>581</v>
      </c>
      <c r="G609" t="s">
        <v>20</v>
      </c>
      <c r="H609">
        <v>393</v>
      </c>
      <c r="I609">
        <f>ROUND(IF(H609&gt;0,E609/H609,0),2)</f>
        <v>36.99</v>
      </c>
      <c r="J609" t="s">
        <v>21</v>
      </c>
      <c r="K609" t="s">
        <v>22</v>
      </c>
      <c r="L609">
        <v>1511244000</v>
      </c>
      <c r="M609" s="8">
        <f>(((L609/60)/60)/24)+DATE(1970,1,1)</f>
        <v>43060.25</v>
      </c>
      <c r="N609">
        <v>1511762400</v>
      </c>
      <c r="O609" s="8">
        <f>(((N609/60)/60)/24)+DATE(1970,1,1)</f>
        <v>43066.25</v>
      </c>
      <c r="P609" t="b">
        <v>0</v>
      </c>
      <c r="Q609" t="b">
        <v>0</v>
      </c>
      <c r="R609" t="s">
        <v>71</v>
      </c>
      <c r="S609" t="str">
        <f>LEFT(R609,FIND("/",R609)-1)</f>
        <v>film &amp; video</v>
      </c>
      <c r="T609" t="str">
        <f>RIGHT(R609,LEN(R609)-LEN(S609)-1)</f>
        <v>animation</v>
      </c>
    </row>
    <row r="610" spans="1:20" x14ac:dyDescent="0.35">
      <c r="A610">
        <v>282</v>
      </c>
      <c r="B610" s="4" t="s">
        <v>616</v>
      </c>
      <c r="C610" s="3" t="s">
        <v>617</v>
      </c>
      <c r="D610">
        <v>8400</v>
      </c>
      <c r="E610">
        <v>9076</v>
      </c>
      <c r="F610">
        <f>ROUND(100*E610/D610,0)</f>
        <v>108</v>
      </c>
      <c r="G610" t="s">
        <v>20</v>
      </c>
      <c r="H610">
        <v>133</v>
      </c>
      <c r="I610">
        <f>ROUND(IF(H610&gt;0,E610/H610,0),2)</f>
        <v>68.239999999999995</v>
      </c>
      <c r="J610" t="s">
        <v>21</v>
      </c>
      <c r="K610" t="s">
        <v>22</v>
      </c>
      <c r="L610">
        <v>1480226400</v>
      </c>
      <c r="M610" s="8">
        <f>(((L610/60)/60)/24)+DATE(1970,1,1)</f>
        <v>42701.25</v>
      </c>
      <c r="N610">
        <v>1480744800</v>
      </c>
      <c r="O610" s="8">
        <f>(((N610/60)/60)/24)+DATE(1970,1,1)</f>
        <v>42707.25</v>
      </c>
      <c r="P610" t="b">
        <v>0</v>
      </c>
      <c r="Q610" t="b">
        <v>1</v>
      </c>
      <c r="R610" t="s">
        <v>269</v>
      </c>
      <c r="S610" t="str">
        <f>LEFT(R610,FIND("/",R610)-1)</f>
        <v>film &amp; video</v>
      </c>
      <c r="T610" t="str">
        <f>RIGHT(R610,LEN(R610)-LEN(S610)-1)</f>
        <v>television</v>
      </c>
    </row>
    <row r="611" spans="1:20" x14ac:dyDescent="0.35">
      <c r="A611">
        <v>285</v>
      </c>
      <c r="B611" s="4" t="s">
        <v>622</v>
      </c>
      <c r="C611" s="3" t="s">
        <v>623</v>
      </c>
      <c r="D611">
        <v>900</v>
      </c>
      <c r="E611">
        <v>6357</v>
      </c>
      <c r="F611">
        <f>ROUND(100*E611/D611,0)</f>
        <v>706</v>
      </c>
      <c r="G611" t="s">
        <v>20</v>
      </c>
      <c r="H611">
        <v>254</v>
      </c>
      <c r="I611">
        <f>ROUND(IF(H611&gt;0,E611/H611,0),2)</f>
        <v>25.03</v>
      </c>
      <c r="J611" t="s">
        <v>21</v>
      </c>
      <c r="K611" t="s">
        <v>22</v>
      </c>
      <c r="L611">
        <v>1473483600</v>
      </c>
      <c r="M611" s="8">
        <f>(((L611/60)/60)/24)+DATE(1970,1,1)</f>
        <v>42623.208333333328</v>
      </c>
      <c r="N611">
        <v>1476766800</v>
      </c>
      <c r="O611" s="8">
        <f>(((N611/60)/60)/24)+DATE(1970,1,1)</f>
        <v>42661.208333333328</v>
      </c>
      <c r="P611" t="b">
        <v>0</v>
      </c>
      <c r="Q611" t="b">
        <v>0</v>
      </c>
      <c r="R611" t="s">
        <v>33</v>
      </c>
      <c r="S611" t="str">
        <f>LEFT(R611,FIND("/",R611)-1)</f>
        <v>theater</v>
      </c>
      <c r="T611" t="str">
        <f>RIGHT(R611,LEN(R611)-LEN(S611)-1)</f>
        <v>plays</v>
      </c>
    </row>
    <row r="612" spans="1:20" x14ac:dyDescent="0.35">
      <c r="A612">
        <v>287</v>
      </c>
      <c r="B612" s="4" t="s">
        <v>626</v>
      </c>
      <c r="C612" s="3" t="s">
        <v>627</v>
      </c>
      <c r="D612">
        <v>6300</v>
      </c>
      <c r="E612">
        <v>13213</v>
      </c>
      <c r="F612">
        <f>ROUND(100*E612/D612,0)</f>
        <v>210</v>
      </c>
      <c r="G612" t="s">
        <v>20</v>
      </c>
      <c r="H612">
        <v>176</v>
      </c>
      <c r="I612">
        <f>ROUND(IF(H612&gt;0,E612/H612,0),2)</f>
        <v>75.069999999999993</v>
      </c>
      <c r="J612" t="s">
        <v>21</v>
      </c>
      <c r="K612" t="s">
        <v>22</v>
      </c>
      <c r="L612">
        <v>1430197200</v>
      </c>
      <c r="M612" s="8">
        <f>(((L612/60)/60)/24)+DATE(1970,1,1)</f>
        <v>42122.208333333328</v>
      </c>
      <c r="N612">
        <v>1430197200</v>
      </c>
      <c r="O612" s="8">
        <f>(((N612/60)/60)/24)+DATE(1970,1,1)</f>
        <v>42122.208333333328</v>
      </c>
      <c r="P612" t="b">
        <v>0</v>
      </c>
      <c r="Q612" t="b">
        <v>0</v>
      </c>
      <c r="R612" t="s">
        <v>50</v>
      </c>
      <c r="S612" t="str">
        <f>LEFT(R612,FIND("/",R612)-1)</f>
        <v>music</v>
      </c>
      <c r="T612" t="str">
        <f>RIGHT(R612,LEN(R612)-LEN(S612)-1)</f>
        <v>electric music</v>
      </c>
    </row>
    <row r="613" spans="1:20" x14ac:dyDescent="0.35">
      <c r="A613">
        <v>289</v>
      </c>
      <c r="B613" s="4" t="s">
        <v>630</v>
      </c>
      <c r="C613" s="3" t="s">
        <v>631</v>
      </c>
      <c r="D613">
        <v>800</v>
      </c>
      <c r="E613">
        <v>13474</v>
      </c>
      <c r="F613">
        <f>ROUND(100*E613/D613,0)</f>
        <v>1684</v>
      </c>
      <c r="G613" t="s">
        <v>20</v>
      </c>
      <c r="H613">
        <v>337</v>
      </c>
      <c r="I613">
        <f>ROUND(IF(H613&gt;0,E613/H613,0),2)</f>
        <v>39.979999999999997</v>
      </c>
      <c r="J613" t="s">
        <v>15</v>
      </c>
      <c r="K613" t="s">
        <v>16</v>
      </c>
      <c r="L613">
        <v>1438578000</v>
      </c>
      <c r="M613" s="8">
        <f>(((L613/60)/60)/24)+DATE(1970,1,1)</f>
        <v>42219.208333333328</v>
      </c>
      <c r="N613">
        <v>1438837200</v>
      </c>
      <c r="O613" s="8">
        <f>(((N613/60)/60)/24)+DATE(1970,1,1)</f>
        <v>42222.208333333328</v>
      </c>
      <c r="P613" t="b">
        <v>0</v>
      </c>
      <c r="Q613" t="b">
        <v>0</v>
      </c>
      <c r="R613" t="s">
        <v>33</v>
      </c>
      <c r="S613" t="str">
        <f>LEFT(R613,FIND("/",R613)-1)</f>
        <v>theater</v>
      </c>
      <c r="T613" t="str">
        <f>RIGHT(R613,LEN(R613)-LEN(S613)-1)</f>
        <v>plays</v>
      </c>
    </row>
    <row r="614" spans="1:20" x14ac:dyDescent="0.35">
      <c r="A614">
        <v>291</v>
      </c>
      <c r="B614" s="4" t="s">
        <v>634</v>
      </c>
      <c r="C614" s="3" t="s">
        <v>635</v>
      </c>
      <c r="D614">
        <v>1800</v>
      </c>
      <c r="E614">
        <v>8219</v>
      </c>
      <c r="F614">
        <f>ROUND(100*E614/D614,0)</f>
        <v>457</v>
      </c>
      <c r="G614" t="s">
        <v>20</v>
      </c>
      <c r="H614">
        <v>107</v>
      </c>
      <c r="I614">
        <f>ROUND(IF(H614&gt;0,E614/H614,0),2)</f>
        <v>76.81</v>
      </c>
      <c r="J614" t="s">
        <v>21</v>
      </c>
      <c r="K614" t="s">
        <v>22</v>
      </c>
      <c r="L614">
        <v>1318654800</v>
      </c>
      <c r="M614" s="8">
        <f>(((L614/60)/60)/24)+DATE(1970,1,1)</f>
        <v>40831.208333333336</v>
      </c>
      <c r="N614">
        <v>1319000400</v>
      </c>
      <c r="O614" s="8">
        <f>(((N614/60)/60)/24)+DATE(1970,1,1)</f>
        <v>40835.208333333336</v>
      </c>
      <c r="P614" t="b">
        <v>1</v>
      </c>
      <c r="Q614" t="b">
        <v>0</v>
      </c>
      <c r="R614" t="s">
        <v>28</v>
      </c>
      <c r="S614" t="str">
        <f>LEFT(R614,FIND("/",R614)-1)</f>
        <v>technology</v>
      </c>
      <c r="T614" t="str">
        <f>RIGHT(R614,LEN(R614)-LEN(S614)-1)</f>
        <v>web</v>
      </c>
    </row>
    <row r="615" spans="1:20" x14ac:dyDescent="0.35">
      <c r="A615">
        <v>294</v>
      </c>
      <c r="B615" s="4" t="s">
        <v>640</v>
      </c>
      <c r="C615" s="3" t="s">
        <v>641</v>
      </c>
      <c r="D615">
        <v>600</v>
      </c>
      <c r="E615">
        <v>8038</v>
      </c>
      <c r="F615">
        <f>ROUND(100*E615/D615,0)</f>
        <v>1340</v>
      </c>
      <c r="G615" t="s">
        <v>20</v>
      </c>
      <c r="H615">
        <v>183</v>
      </c>
      <c r="I615">
        <f>ROUND(IF(H615&gt;0,E615/H615,0),2)</f>
        <v>43.92</v>
      </c>
      <c r="J615" t="s">
        <v>21</v>
      </c>
      <c r="K615" t="s">
        <v>22</v>
      </c>
      <c r="L615">
        <v>1540530000</v>
      </c>
      <c r="M615" s="8">
        <f>(((L615/60)/60)/24)+DATE(1970,1,1)</f>
        <v>43399.208333333328</v>
      </c>
      <c r="N615">
        <v>1541570400</v>
      </c>
      <c r="O615" s="8">
        <f>(((N615/60)/60)/24)+DATE(1970,1,1)</f>
        <v>43411.25</v>
      </c>
      <c r="P615" t="b">
        <v>0</v>
      </c>
      <c r="Q615" t="b">
        <v>0</v>
      </c>
      <c r="R615" t="s">
        <v>33</v>
      </c>
      <c r="S615" t="str">
        <f>LEFT(R615,FIND("/",R615)-1)</f>
        <v>theater</v>
      </c>
      <c r="T615" t="str">
        <f>RIGHT(R615,LEN(R615)-LEN(S615)-1)</f>
        <v>plays</v>
      </c>
    </row>
    <row r="616" spans="1:20" x14ac:dyDescent="0.35">
      <c r="A616">
        <v>298</v>
      </c>
      <c r="B616" s="4" t="s">
        <v>648</v>
      </c>
      <c r="C616" s="3" t="s">
        <v>649</v>
      </c>
      <c r="D616">
        <v>3500</v>
      </c>
      <c r="E616">
        <v>5037</v>
      </c>
      <c r="F616">
        <f>ROUND(100*E616/D616,0)</f>
        <v>144</v>
      </c>
      <c r="G616" t="s">
        <v>20</v>
      </c>
      <c r="H616">
        <v>72</v>
      </c>
      <c r="I616">
        <f>ROUND(IF(H616&gt;0,E616/H616,0),2)</f>
        <v>69.959999999999994</v>
      </c>
      <c r="J616" t="s">
        <v>21</v>
      </c>
      <c r="K616" t="s">
        <v>22</v>
      </c>
      <c r="L616">
        <v>1456466400</v>
      </c>
      <c r="M616" s="8">
        <f>(((L616/60)/60)/24)+DATE(1970,1,1)</f>
        <v>42426.25</v>
      </c>
      <c r="N616">
        <v>1458018000</v>
      </c>
      <c r="O616" s="8">
        <f>(((N616/60)/60)/24)+DATE(1970,1,1)</f>
        <v>42444.208333333328</v>
      </c>
      <c r="P616" t="b">
        <v>0</v>
      </c>
      <c r="Q616" t="b">
        <v>1</v>
      </c>
      <c r="R616" t="s">
        <v>23</v>
      </c>
      <c r="S616" t="str">
        <f>LEFT(R616,FIND("/",R616)-1)</f>
        <v>music</v>
      </c>
      <c r="T616" t="str">
        <f>RIGHT(R616,LEN(R616)-LEN(S616)-1)</f>
        <v>rock</v>
      </c>
    </row>
    <row r="617" spans="1:20" ht="31" x14ac:dyDescent="0.35">
      <c r="A617">
        <v>301</v>
      </c>
      <c r="B617" s="4" t="s">
        <v>654</v>
      </c>
      <c r="C617" s="3" t="s">
        <v>655</v>
      </c>
      <c r="D617">
        <v>900</v>
      </c>
      <c r="E617">
        <v>12102</v>
      </c>
      <c r="F617">
        <f>ROUND(100*E617/D617,0)</f>
        <v>1345</v>
      </c>
      <c r="G617" t="s">
        <v>20</v>
      </c>
      <c r="H617">
        <v>295</v>
      </c>
      <c r="I617">
        <f>ROUND(IF(H617&gt;0,E617/H617,0),2)</f>
        <v>41.02</v>
      </c>
      <c r="J617" t="s">
        <v>21</v>
      </c>
      <c r="K617" t="s">
        <v>22</v>
      </c>
      <c r="L617">
        <v>1424930400</v>
      </c>
      <c r="M617" s="8">
        <f>(((L617/60)/60)/24)+DATE(1970,1,1)</f>
        <v>42061.25</v>
      </c>
      <c r="N617">
        <v>1426395600</v>
      </c>
      <c r="O617" s="8">
        <f>(((N617/60)/60)/24)+DATE(1970,1,1)</f>
        <v>42078.208333333328</v>
      </c>
      <c r="P617" t="b">
        <v>0</v>
      </c>
      <c r="Q617" t="b">
        <v>0</v>
      </c>
      <c r="R617" t="s">
        <v>42</v>
      </c>
      <c r="S617" t="str">
        <f>LEFT(R617,FIND("/",R617)-1)</f>
        <v>film &amp; video</v>
      </c>
      <c r="T617" t="str">
        <f>RIGHT(R617,LEN(R617)-LEN(S617)-1)</f>
        <v>documentary</v>
      </c>
    </row>
    <row r="618" spans="1:20" x14ac:dyDescent="0.35">
      <c r="A618">
        <v>304</v>
      </c>
      <c r="B618" s="4" t="s">
        <v>660</v>
      </c>
      <c r="C618" s="3" t="s">
        <v>661</v>
      </c>
      <c r="D618">
        <v>2100</v>
      </c>
      <c r="E618">
        <v>11469</v>
      </c>
      <c r="F618">
        <f>ROUND(100*E618/D618,0)</f>
        <v>546</v>
      </c>
      <c r="G618" t="s">
        <v>20</v>
      </c>
      <c r="H618">
        <v>142</v>
      </c>
      <c r="I618">
        <f>ROUND(IF(H618&gt;0,E618/H618,0),2)</f>
        <v>80.77</v>
      </c>
      <c r="J618" t="s">
        <v>21</v>
      </c>
      <c r="K618" t="s">
        <v>22</v>
      </c>
      <c r="L618">
        <v>1470546000</v>
      </c>
      <c r="M618" s="8">
        <f>(((L618/60)/60)/24)+DATE(1970,1,1)</f>
        <v>42589.208333333328</v>
      </c>
      <c r="N618">
        <v>1474088400</v>
      </c>
      <c r="O618" s="8">
        <f>(((N618/60)/60)/24)+DATE(1970,1,1)</f>
        <v>42630.208333333328</v>
      </c>
      <c r="P618" t="b">
        <v>0</v>
      </c>
      <c r="Q618" t="b">
        <v>0</v>
      </c>
      <c r="R618" t="s">
        <v>42</v>
      </c>
      <c r="S618" t="str">
        <f>LEFT(R618,FIND("/",R618)-1)</f>
        <v>film &amp; video</v>
      </c>
      <c r="T618" t="str">
        <f>RIGHT(R618,LEN(R618)-LEN(S618)-1)</f>
        <v>documentary</v>
      </c>
    </row>
    <row r="619" spans="1:20" x14ac:dyDescent="0.35">
      <c r="A619">
        <v>305</v>
      </c>
      <c r="B619" s="4" t="s">
        <v>662</v>
      </c>
      <c r="C619" s="3" t="s">
        <v>663</v>
      </c>
      <c r="D619">
        <v>2800</v>
      </c>
      <c r="E619">
        <v>8014</v>
      </c>
      <c r="F619">
        <f>ROUND(100*E619/D619,0)</f>
        <v>286</v>
      </c>
      <c r="G619" t="s">
        <v>20</v>
      </c>
      <c r="H619">
        <v>85</v>
      </c>
      <c r="I619">
        <f>ROUND(IF(H619&gt;0,E619/H619,0),2)</f>
        <v>94.28</v>
      </c>
      <c r="J619" t="s">
        <v>21</v>
      </c>
      <c r="K619" t="s">
        <v>22</v>
      </c>
      <c r="L619">
        <v>1458363600</v>
      </c>
      <c r="M619" s="8">
        <f>(((L619/60)/60)/24)+DATE(1970,1,1)</f>
        <v>42448.208333333328</v>
      </c>
      <c r="N619">
        <v>1461906000</v>
      </c>
      <c r="O619" s="8">
        <f>(((N619/60)/60)/24)+DATE(1970,1,1)</f>
        <v>42489.208333333328</v>
      </c>
      <c r="P619" t="b">
        <v>0</v>
      </c>
      <c r="Q619" t="b">
        <v>0</v>
      </c>
      <c r="R619" t="s">
        <v>33</v>
      </c>
      <c r="S619" t="str">
        <f>LEFT(R619,FIND("/",R619)-1)</f>
        <v>theater</v>
      </c>
      <c r="T619" t="str">
        <f>RIGHT(R619,LEN(R619)-LEN(S619)-1)</f>
        <v>plays</v>
      </c>
    </row>
    <row r="620" spans="1:20" x14ac:dyDescent="0.35">
      <c r="A620">
        <v>307</v>
      </c>
      <c r="B620" s="4" t="s">
        <v>666</v>
      </c>
      <c r="C620" s="3" t="s">
        <v>667</v>
      </c>
      <c r="D620">
        <v>32900</v>
      </c>
      <c r="E620">
        <v>43473</v>
      </c>
      <c r="F620">
        <f>ROUND(100*E620/D620,0)</f>
        <v>132</v>
      </c>
      <c r="G620" t="s">
        <v>20</v>
      </c>
      <c r="H620">
        <v>659</v>
      </c>
      <c r="I620">
        <f>ROUND(IF(H620&gt;0,E620/H620,0),2)</f>
        <v>65.97</v>
      </c>
      <c r="J620" t="s">
        <v>36</v>
      </c>
      <c r="K620" t="s">
        <v>37</v>
      </c>
      <c r="L620">
        <v>1338958800</v>
      </c>
      <c r="M620" s="8">
        <f>(((L620/60)/60)/24)+DATE(1970,1,1)</f>
        <v>41066.208333333336</v>
      </c>
      <c r="N620">
        <v>1340686800</v>
      </c>
      <c r="O620" s="8">
        <f>(((N620/60)/60)/24)+DATE(1970,1,1)</f>
        <v>41086.208333333336</v>
      </c>
      <c r="P620" t="b">
        <v>0</v>
      </c>
      <c r="Q620" t="b">
        <v>1</v>
      </c>
      <c r="R620" t="s">
        <v>119</v>
      </c>
      <c r="S620" t="str">
        <f>LEFT(R620,FIND("/",R620)-1)</f>
        <v>publishing</v>
      </c>
      <c r="T620" t="str">
        <f>RIGHT(R620,LEN(R620)-LEN(S620)-1)</f>
        <v>fiction</v>
      </c>
    </row>
    <row r="621" spans="1:20" x14ac:dyDescent="0.35">
      <c r="A621">
        <v>311</v>
      </c>
      <c r="B621" s="4" t="s">
        <v>674</v>
      </c>
      <c r="C621" s="3" t="s">
        <v>675</v>
      </c>
      <c r="D621">
        <v>6300</v>
      </c>
      <c r="E621">
        <v>12812</v>
      </c>
      <c r="F621">
        <f>ROUND(100*E621/D621,0)</f>
        <v>203</v>
      </c>
      <c r="G621" t="s">
        <v>20</v>
      </c>
      <c r="H621">
        <v>121</v>
      </c>
      <c r="I621">
        <f>ROUND(IF(H621&gt;0,E621/H621,0),2)</f>
        <v>105.88</v>
      </c>
      <c r="J621" t="s">
        <v>21</v>
      </c>
      <c r="K621" t="s">
        <v>22</v>
      </c>
      <c r="L621">
        <v>1297836000</v>
      </c>
      <c r="M621" s="8">
        <f>(((L621/60)/60)/24)+DATE(1970,1,1)</f>
        <v>40590.25</v>
      </c>
      <c r="N621">
        <v>1298872800</v>
      </c>
      <c r="O621" s="8">
        <f>(((N621/60)/60)/24)+DATE(1970,1,1)</f>
        <v>40602.25</v>
      </c>
      <c r="P621" t="b">
        <v>0</v>
      </c>
      <c r="Q621" t="b">
        <v>0</v>
      </c>
      <c r="R621" t="s">
        <v>33</v>
      </c>
      <c r="S621" t="str">
        <f>LEFT(R621,FIND("/",R621)-1)</f>
        <v>theater</v>
      </c>
      <c r="T621" t="str">
        <f>RIGHT(R621,LEN(R621)-LEN(S621)-1)</f>
        <v>plays</v>
      </c>
    </row>
    <row r="622" spans="1:20" x14ac:dyDescent="0.35">
      <c r="A622">
        <v>312</v>
      </c>
      <c r="B622" s="4" t="s">
        <v>676</v>
      </c>
      <c r="C622" s="3" t="s">
        <v>677</v>
      </c>
      <c r="D622">
        <v>59100</v>
      </c>
      <c r="E622">
        <v>183345</v>
      </c>
      <c r="F622">
        <f>ROUND(100*E622/D622,0)</f>
        <v>310</v>
      </c>
      <c r="G622" t="s">
        <v>20</v>
      </c>
      <c r="H622">
        <v>3742</v>
      </c>
      <c r="I622">
        <f>ROUND(IF(H622&gt;0,E622/H622,0),2)</f>
        <v>49</v>
      </c>
      <c r="J622" t="s">
        <v>21</v>
      </c>
      <c r="K622" t="s">
        <v>22</v>
      </c>
      <c r="L622">
        <v>1382677200</v>
      </c>
      <c r="M622" s="8">
        <f>(((L622/60)/60)/24)+DATE(1970,1,1)</f>
        <v>41572.208333333336</v>
      </c>
      <c r="N622">
        <v>1383282000</v>
      </c>
      <c r="O622" s="8">
        <f>(((N622/60)/60)/24)+DATE(1970,1,1)</f>
        <v>41579.208333333336</v>
      </c>
      <c r="P622" t="b">
        <v>0</v>
      </c>
      <c r="Q622" t="b">
        <v>0</v>
      </c>
      <c r="R622" t="s">
        <v>33</v>
      </c>
      <c r="S622" t="str">
        <f>LEFT(R622,FIND("/",R622)-1)</f>
        <v>theater</v>
      </c>
      <c r="T622" t="str">
        <f>RIGHT(R622,LEN(R622)-LEN(S622)-1)</f>
        <v>plays</v>
      </c>
    </row>
    <row r="623" spans="1:20" x14ac:dyDescent="0.35">
      <c r="A623">
        <v>313</v>
      </c>
      <c r="B623" s="4" t="s">
        <v>678</v>
      </c>
      <c r="C623" s="3" t="s">
        <v>679</v>
      </c>
      <c r="D623">
        <v>2200</v>
      </c>
      <c r="E623">
        <v>8697</v>
      </c>
      <c r="F623">
        <f>ROUND(100*E623/D623,0)</f>
        <v>395</v>
      </c>
      <c r="G623" t="s">
        <v>20</v>
      </c>
      <c r="H623">
        <v>223</v>
      </c>
      <c r="I623">
        <f>ROUND(IF(H623&gt;0,E623/H623,0),2)</f>
        <v>39</v>
      </c>
      <c r="J623" t="s">
        <v>21</v>
      </c>
      <c r="K623" t="s">
        <v>22</v>
      </c>
      <c r="L623">
        <v>1330322400</v>
      </c>
      <c r="M623" s="8">
        <f>(((L623/60)/60)/24)+DATE(1970,1,1)</f>
        <v>40966.25</v>
      </c>
      <c r="N623">
        <v>1330495200</v>
      </c>
      <c r="O623" s="8">
        <f>(((N623/60)/60)/24)+DATE(1970,1,1)</f>
        <v>40968.25</v>
      </c>
      <c r="P623" t="b">
        <v>0</v>
      </c>
      <c r="Q623" t="b">
        <v>0</v>
      </c>
      <c r="R623" t="s">
        <v>23</v>
      </c>
      <c r="S623" t="str">
        <f>LEFT(R623,FIND("/",R623)-1)</f>
        <v>music</v>
      </c>
      <c r="T623" t="str">
        <f>RIGHT(R623,LEN(R623)-LEN(S623)-1)</f>
        <v>rock</v>
      </c>
    </row>
    <row r="624" spans="1:20" x14ac:dyDescent="0.35">
      <c r="A624">
        <v>314</v>
      </c>
      <c r="B624" s="4" t="s">
        <v>680</v>
      </c>
      <c r="C624" s="3" t="s">
        <v>681</v>
      </c>
      <c r="D624">
        <v>1400</v>
      </c>
      <c r="E624">
        <v>4126</v>
      </c>
      <c r="F624">
        <f>ROUND(100*E624/D624,0)</f>
        <v>295</v>
      </c>
      <c r="G624" t="s">
        <v>20</v>
      </c>
      <c r="H624">
        <v>133</v>
      </c>
      <c r="I624">
        <f>ROUND(IF(H624&gt;0,E624/H624,0),2)</f>
        <v>31.02</v>
      </c>
      <c r="J624" t="s">
        <v>21</v>
      </c>
      <c r="K624" t="s">
        <v>22</v>
      </c>
      <c r="L624">
        <v>1552366800</v>
      </c>
      <c r="M624" s="8">
        <f>(((L624/60)/60)/24)+DATE(1970,1,1)</f>
        <v>43536.208333333328</v>
      </c>
      <c r="N624">
        <v>1552798800</v>
      </c>
      <c r="O624" s="8">
        <f>(((N624/60)/60)/24)+DATE(1970,1,1)</f>
        <v>43541.208333333328</v>
      </c>
      <c r="P624" t="b">
        <v>0</v>
      </c>
      <c r="Q624" t="b">
        <v>1</v>
      </c>
      <c r="R624" t="s">
        <v>42</v>
      </c>
      <c r="S624" t="str">
        <f>LEFT(R624,FIND("/",R624)-1)</f>
        <v>film &amp; video</v>
      </c>
      <c r="T624" t="str">
        <f>RIGHT(R624,LEN(R624)-LEN(S624)-1)</f>
        <v>documentary</v>
      </c>
    </row>
    <row r="625" spans="1:20" ht="31" x14ac:dyDescent="0.35">
      <c r="A625">
        <v>322</v>
      </c>
      <c r="B625" s="4" t="s">
        <v>696</v>
      </c>
      <c r="C625" s="3" t="s">
        <v>697</v>
      </c>
      <c r="D625">
        <v>117900</v>
      </c>
      <c r="E625">
        <v>196377</v>
      </c>
      <c r="F625">
        <f>ROUND(100*E625/D625,0)</f>
        <v>167</v>
      </c>
      <c r="G625" t="s">
        <v>20</v>
      </c>
      <c r="H625">
        <v>5168</v>
      </c>
      <c r="I625">
        <f>ROUND(IF(H625&gt;0,E625/H625,0),2)</f>
        <v>38</v>
      </c>
      <c r="J625" t="s">
        <v>21</v>
      </c>
      <c r="K625" t="s">
        <v>22</v>
      </c>
      <c r="L625">
        <v>1290664800</v>
      </c>
      <c r="M625" s="8">
        <f>(((L625/60)/60)/24)+DATE(1970,1,1)</f>
        <v>40507.25</v>
      </c>
      <c r="N625">
        <v>1291788000</v>
      </c>
      <c r="O625" s="8">
        <f>(((N625/60)/60)/24)+DATE(1970,1,1)</f>
        <v>40520.25</v>
      </c>
      <c r="P625" t="b">
        <v>0</v>
      </c>
      <c r="Q625" t="b">
        <v>0</v>
      </c>
      <c r="R625" t="s">
        <v>33</v>
      </c>
      <c r="S625" t="str">
        <f>LEFT(R625,FIND("/",R625)-1)</f>
        <v>theater</v>
      </c>
      <c r="T625" t="str">
        <f>RIGHT(R625,LEN(R625)-LEN(S625)-1)</f>
        <v>plays</v>
      </c>
    </row>
    <row r="626" spans="1:20" x14ac:dyDescent="0.35">
      <c r="A626">
        <v>324</v>
      </c>
      <c r="B626" s="4" t="s">
        <v>700</v>
      </c>
      <c r="C626" s="3" t="s">
        <v>701</v>
      </c>
      <c r="D626">
        <v>7100</v>
      </c>
      <c r="E626">
        <v>11648</v>
      </c>
      <c r="F626">
        <f>ROUND(100*E626/D626,0)</f>
        <v>164</v>
      </c>
      <c r="G626" t="s">
        <v>20</v>
      </c>
      <c r="H626">
        <v>307</v>
      </c>
      <c r="I626">
        <f>ROUND(IF(H626&gt;0,E626/H626,0),2)</f>
        <v>37.94</v>
      </c>
      <c r="J626" t="s">
        <v>21</v>
      </c>
      <c r="K626" t="s">
        <v>22</v>
      </c>
      <c r="L626">
        <v>1434862800</v>
      </c>
      <c r="M626" s="8">
        <f>(((L626/60)/60)/24)+DATE(1970,1,1)</f>
        <v>42176.208333333328</v>
      </c>
      <c r="N626">
        <v>1435899600</v>
      </c>
      <c r="O626" s="8">
        <f>(((N626/60)/60)/24)+DATE(1970,1,1)</f>
        <v>42188.208333333328</v>
      </c>
      <c r="P626" t="b">
        <v>0</v>
      </c>
      <c r="Q626" t="b">
        <v>1</v>
      </c>
      <c r="R626" t="s">
        <v>33</v>
      </c>
      <c r="S626" t="str">
        <f>LEFT(R626,FIND("/",R626)-1)</f>
        <v>theater</v>
      </c>
      <c r="T626" t="str">
        <f>RIGHT(R626,LEN(R626)-LEN(S626)-1)</f>
        <v>plays</v>
      </c>
    </row>
    <row r="627" spans="1:20" ht="31" x14ac:dyDescent="0.35">
      <c r="A627">
        <v>328</v>
      </c>
      <c r="B627" s="4" t="s">
        <v>708</v>
      </c>
      <c r="C627" s="3" t="s">
        <v>709</v>
      </c>
      <c r="D627">
        <v>98700</v>
      </c>
      <c r="E627">
        <v>131826</v>
      </c>
      <c r="F627">
        <f>ROUND(100*E627/D627,0)</f>
        <v>134</v>
      </c>
      <c r="G627" t="s">
        <v>20</v>
      </c>
      <c r="H627">
        <v>2441</v>
      </c>
      <c r="I627">
        <f>ROUND(IF(H627&gt;0,E627/H627,0),2)</f>
        <v>54</v>
      </c>
      <c r="J627" t="s">
        <v>21</v>
      </c>
      <c r="K627" t="s">
        <v>22</v>
      </c>
      <c r="L627">
        <v>1543557600</v>
      </c>
      <c r="M627" s="8">
        <f>(((L627/60)/60)/24)+DATE(1970,1,1)</f>
        <v>43434.25</v>
      </c>
      <c r="N627">
        <v>1544508000</v>
      </c>
      <c r="O627" s="8">
        <f>(((N627/60)/60)/24)+DATE(1970,1,1)</f>
        <v>43445.25</v>
      </c>
      <c r="P627" t="b">
        <v>0</v>
      </c>
      <c r="Q627" t="b">
        <v>0</v>
      </c>
      <c r="R627" t="s">
        <v>23</v>
      </c>
      <c r="S627" t="str">
        <f>LEFT(R627,FIND("/",R627)-1)</f>
        <v>music</v>
      </c>
      <c r="T627" t="str">
        <f>RIGHT(R627,LEN(R627)-LEN(S627)-1)</f>
        <v>rock</v>
      </c>
    </row>
    <row r="628" spans="1:20" ht="31" x14ac:dyDescent="0.35">
      <c r="A628">
        <v>330</v>
      </c>
      <c r="B628" s="4" t="s">
        <v>712</v>
      </c>
      <c r="C628" s="3" t="s">
        <v>713</v>
      </c>
      <c r="D628">
        <v>33700</v>
      </c>
      <c r="E628">
        <v>62330</v>
      </c>
      <c r="F628">
        <f>ROUND(100*E628/D628,0)</f>
        <v>185</v>
      </c>
      <c r="G628" t="s">
        <v>20</v>
      </c>
      <c r="H628">
        <v>1385</v>
      </c>
      <c r="I628">
        <f>ROUND(IF(H628&gt;0,E628/H628,0),2)</f>
        <v>45</v>
      </c>
      <c r="J628" t="s">
        <v>40</v>
      </c>
      <c r="K628" t="s">
        <v>41</v>
      </c>
      <c r="L628">
        <v>1512712800</v>
      </c>
      <c r="M628" s="8">
        <f>(((L628/60)/60)/24)+DATE(1970,1,1)</f>
        <v>43077.25</v>
      </c>
      <c r="N628">
        <v>1512799200</v>
      </c>
      <c r="O628" s="8">
        <f>(((N628/60)/60)/24)+DATE(1970,1,1)</f>
        <v>43078.25</v>
      </c>
      <c r="P628" t="b">
        <v>0</v>
      </c>
      <c r="Q628" t="b">
        <v>0</v>
      </c>
      <c r="R628" t="s">
        <v>42</v>
      </c>
      <c r="S628" t="str">
        <f>LEFT(R628,FIND("/",R628)-1)</f>
        <v>film &amp; video</v>
      </c>
      <c r="T628" t="str">
        <f>RIGHT(R628,LEN(R628)-LEN(S628)-1)</f>
        <v>documentary</v>
      </c>
    </row>
    <row r="629" spans="1:20" x14ac:dyDescent="0.35">
      <c r="A629">
        <v>331</v>
      </c>
      <c r="B629" s="4" t="s">
        <v>714</v>
      </c>
      <c r="C629" s="3" t="s">
        <v>715</v>
      </c>
      <c r="D629">
        <v>3300</v>
      </c>
      <c r="E629">
        <v>14643</v>
      </c>
      <c r="F629">
        <f>ROUND(100*E629/D629,0)</f>
        <v>444</v>
      </c>
      <c r="G629" t="s">
        <v>20</v>
      </c>
      <c r="H629">
        <v>190</v>
      </c>
      <c r="I629">
        <f>ROUND(IF(H629&gt;0,E629/H629,0),2)</f>
        <v>77.069999999999993</v>
      </c>
      <c r="J629" t="s">
        <v>21</v>
      </c>
      <c r="K629" t="s">
        <v>22</v>
      </c>
      <c r="L629">
        <v>1324274400</v>
      </c>
      <c r="M629" s="8">
        <f>(((L629/60)/60)/24)+DATE(1970,1,1)</f>
        <v>40896.25</v>
      </c>
      <c r="N629">
        <v>1324360800</v>
      </c>
      <c r="O629" s="8">
        <f>(((N629/60)/60)/24)+DATE(1970,1,1)</f>
        <v>40897.25</v>
      </c>
      <c r="P629" t="b">
        <v>0</v>
      </c>
      <c r="Q629" t="b">
        <v>0</v>
      </c>
      <c r="R629" t="s">
        <v>17</v>
      </c>
      <c r="S629" t="str">
        <f>LEFT(R629,FIND("/",R629)-1)</f>
        <v>food</v>
      </c>
      <c r="T629" t="str">
        <f>RIGHT(R629,LEN(R629)-LEN(S629)-1)</f>
        <v>food trucks</v>
      </c>
    </row>
    <row r="630" spans="1:20" ht="31" x14ac:dyDescent="0.35">
      <c r="A630">
        <v>332</v>
      </c>
      <c r="B630" s="4" t="s">
        <v>716</v>
      </c>
      <c r="C630" s="3" t="s">
        <v>717</v>
      </c>
      <c r="D630">
        <v>20700</v>
      </c>
      <c r="E630">
        <v>41396</v>
      </c>
      <c r="F630">
        <f>ROUND(100*E630/D630,0)</f>
        <v>200</v>
      </c>
      <c r="G630" t="s">
        <v>20</v>
      </c>
      <c r="H630">
        <v>470</v>
      </c>
      <c r="I630">
        <f>ROUND(IF(H630&gt;0,E630/H630,0),2)</f>
        <v>88.08</v>
      </c>
      <c r="J630" t="s">
        <v>21</v>
      </c>
      <c r="K630" t="s">
        <v>22</v>
      </c>
      <c r="L630">
        <v>1364446800</v>
      </c>
      <c r="M630" s="8">
        <f>(((L630/60)/60)/24)+DATE(1970,1,1)</f>
        <v>41361.208333333336</v>
      </c>
      <c r="N630">
        <v>1364533200</v>
      </c>
      <c r="O630" s="8">
        <f>(((N630/60)/60)/24)+DATE(1970,1,1)</f>
        <v>41362.208333333336</v>
      </c>
      <c r="P630" t="b">
        <v>0</v>
      </c>
      <c r="Q630" t="b">
        <v>0</v>
      </c>
      <c r="R630" t="s">
        <v>65</v>
      </c>
      <c r="S630" t="str">
        <f>LEFT(R630,FIND("/",R630)-1)</f>
        <v>technology</v>
      </c>
      <c r="T630" t="str">
        <f>RIGHT(R630,LEN(R630)-LEN(S630)-1)</f>
        <v>wearables</v>
      </c>
    </row>
    <row r="631" spans="1:20" x14ac:dyDescent="0.35">
      <c r="A631">
        <v>333</v>
      </c>
      <c r="B631" s="4" t="s">
        <v>718</v>
      </c>
      <c r="C631" s="3" t="s">
        <v>719</v>
      </c>
      <c r="D631">
        <v>9600</v>
      </c>
      <c r="E631">
        <v>11900</v>
      </c>
      <c r="F631">
        <f>ROUND(100*E631/D631,0)</f>
        <v>124</v>
      </c>
      <c r="G631" t="s">
        <v>20</v>
      </c>
      <c r="H631">
        <v>253</v>
      </c>
      <c r="I631">
        <f>ROUND(IF(H631&gt;0,E631/H631,0),2)</f>
        <v>47.04</v>
      </c>
      <c r="J631" t="s">
        <v>21</v>
      </c>
      <c r="K631" t="s">
        <v>22</v>
      </c>
      <c r="L631">
        <v>1542693600</v>
      </c>
      <c r="M631" s="8">
        <f>(((L631/60)/60)/24)+DATE(1970,1,1)</f>
        <v>43424.25</v>
      </c>
      <c r="N631">
        <v>1545112800</v>
      </c>
      <c r="O631" s="8">
        <f>(((N631/60)/60)/24)+DATE(1970,1,1)</f>
        <v>43452.25</v>
      </c>
      <c r="P631" t="b">
        <v>0</v>
      </c>
      <c r="Q631" t="b">
        <v>0</v>
      </c>
      <c r="R631" t="s">
        <v>33</v>
      </c>
      <c r="S631" t="str">
        <f>LEFT(R631,FIND("/",R631)-1)</f>
        <v>theater</v>
      </c>
      <c r="T631" t="str">
        <f>RIGHT(R631,LEN(R631)-LEN(S631)-1)</f>
        <v>plays</v>
      </c>
    </row>
    <row r="632" spans="1:20" x14ac:dyDescent="0.35">
      <c r="A632">
        <v>334</v>
      </c>
      <c r="B632" s="4" t="s">
        <v>720</v>
      </c>
      <c r="C632" s="3" t="s">
        <v>721</v>
      </c>
      <c r="D632">
        <v>66200</v>
      </c>
      <c r="E632">
        <v>123538</v>
      </c>
      <c r="F632">
        <f>ROUND(100*E632/D632,0)</f>
        <v>187</v>
      </c>
      <c r="G632" t="s">
        <v>20</v>
      </c>
      <c r="H632">
        <v>1113</v>
      </c>
      <c r="I632">
        <f>ROUND(IF(H632&gt;0,E632/H632,0),2)</f>
        <v>111</v>
      </c>
      <c r="J632" t="s">
        <v>21</v>
      </c>
      <c r="K632" t="s">
        <v>22</v>
      </c>
      <c r="L632">
        <v>1515564000</v>
      </c>
      <c r="M632" s="8">
        <f>(((L632/60)/60)/24)+DATE(1970,1,1)</f>
        <v>43110.25</v>
      </c>
      <c r="N632">
        <v>1516168800</v>
      </c>
      <c r="O632" s="8">
        <f>(((N632/60)/60)/24)+DATE(1970,1,1)</f>
        <v>43117.25</v>
      </c>
      <c r="P632" t="b">
        <v>0</v>
      </c>
      <c r="Q632" t="b">
        <v>0</v>
      </c>
      <c r="R632" t="s">
        <v>23</v>
      </c>
      <c r="S632" t="str">
        <f>LEFT(R632,FIND("/",R632)-1)</f>
        <v>music</v>
      </c>
      <c r="T632" t="str">
        <f>RIGHT(R632,LEN(R632)-LEN(S632)-1)</f>
        <v>rock</v>
      </c>
    </row>
    <row r="633" spans="1:20" x14ac:dyDescent="0.35">
      <c r="A633">
        <v>335</v>
      </c>
      <c r="B633" s="4" t="s">
        <v>722</v>
      </c>
      <c r="C633" s="3" t="s">
        <v>723</v>
      </c>
      <c r="D633">
        <v>173800</v>
      </c>
      <c r="E633">
        <v>198628</v>
      </c>
      <c r="F633">
        <f>ROUND(100*E633/D633,0)</f>
        <v>114</v>
      </c>
      <c r="G633" t="s">
        <v>20</v>
      </c>
      <c r="H633">
        <v>2283</v>
      </c>
      <c r="I633">
        <f>ROUND(IF(H633&gt;0,E633/H633,0),2)</f>
        <v>87</v>
      </c>
      <c r="J633" t="s">
        <v>21</v>
      </c>
      <c r="K633" t="s">
        <v>22</v>
      </c>
      <c r="L633">
        <v>1573797600</v>
      </c>
      <c r="M633" s="8">
        <f>(((L633/60)/60)/24)+DATE(1970,1,1)</f>
        <v>43784.25</v>
      </c>
      <c r="N633">
        <v>1574920800</v>
      </c>
      <c r="O633" s="8">
        <f>(((N633/60)/60)/24)+DATE(1970,1,1)</f>
        <v>43797.25</v>
      </c>
      <c r="P633" t="b">
        <v>0</v>
      </c>
      <c r="Q633" t="b">
        <v>0</v>
      </c>
      <c r="R633" t="s">
        <v>23</v>
      </c>
      <c r="S633" t="str">
        <f>LEFT(R633,FIND("/",R633)-1)</f>
        <v>music</v>
      </c>
      <c r="T633" t="str">
        <f>RIGHT(R633,LEN(R633)-LEN(S633)-1)</f>
        <v>rock</v>
      </c>
    </row>
    <row r="634" spans="1:20" x14ac:dyDescent="0.35">
      <c r="A634">
        <v>337</v>
      </c>
      <c r="B634" s="4" t="s">
        <v>726</v>
      </c>
      <c r="C634" s="3" t="s">
        <v>727</v>
      </c>
      <c r="D634">
        <v>94500</v>
      </c>
      <c r="E634">
        <v>116064</v>
      </c>
      <c r="F634">
        <f>ROUND(100*E634/D634,0)</f>
        <v>123</v>
      </c>
      <c r="G634" t="s">
        <v>20</v>
      </c>
      <c r="H634">
        <v>1095</v>
      </c>
      <c r="I634">
        <f>ROUND(IF(H634&gt;0,E634/H634,0),2)</f>
        <v>105.99</v>
      </c>
      <c r="J634" t="s">
        <v>21</v>
      </c>
      <c r="K634" t="s">
        <v>22</v>
      </c>
      <c r="L634">
        <v>1573452000</v>
      </c>
      <c r="M634" s="8">
        <f>(((L634/60)/60)/24)+DATE(1970,1,1)</f>
        <v>43780.25</v>
      </c>
      <c r="N634">
        <v>1573538400</v>
      </c>
      <c r="O634" s="8">
        <f>(((N634/60)/60)/24)+DATE(1970,1,1)</f>
        <v>43781.25</v>
      </c>
      <c r="P634" t="b">
        <v>0</v>
      </c>
      <c r="Q634" t="b">
        <v>0</v>
      </c>
      <c r="R634" t="s">
        <v>33</v>
      </c>
      <c r="S634" t="str">
        <f>LEFT(R634,FIND("/",R634)-1)</f>
        <v>theater</v>
      </c>
      <c r="T634" t="str">
        <f>RIGHT(R634,LEN(R634)-LEN(S634)-1)</f>
        <v>plays</v>
      </c>
    </row>
    <row r="635" spans="1:20" x14ac:dyDescent="0.35">
      <c r="A635">
        <v>338</v>
      </c>
      <c r="B635" s="4" t="s">
        <v>728</v>
      </c>
      <c r="C635" s="3" t="s">
        <v>729</v>
      </c>
      <c r="D635">
        <v>69800</v>
      </c>
      <c r="E635">
        <v>125042</v>
      </c>
      <c r="F635">
        <f>ROUND(100*E635/D635,0)</f>
        <v>179</v>
      </c>
      <c r="G635" t="s">
        <v>20</v>
      </c>
      <c r="H635">
        <v>1690</v>
      </c>
      <c r="I635">
        <f>ROUND(IF(H635&gt;0,E635/H635,0),2)</f>
        <v>73.989999999999995</v>
      </c>
      <c r="J635" t="s">
        <v>21</v>
      </c>
      <c r="K635" t="s">
        <v>22</v>
      </c>
      <c r="L635">
        <v>1317790800</v>
      </c>
      <c r="M635" s="8">
        <f>(((L635/60)/60)/24)+DATE(1970,1,1)</f>
        <v>40821.208333333336</v>
      </c>
      <c r="N635">
        <v>1320382800</v>
      </c>
      <c r="O635" s="8">
        <f>(((N635/60)/60)/24)+DATE(1970,1,1)</f>
        <v>40851.208333333336</v>
      </c>
      <c r="P635" t="b">
        <v>0</v>
      </c>
      <c r="Q635" t="b">
        <v>0</v>
      </c>
      <c r="R635" t="s">
        <v>33</v>
      </c>
      <c r="S635" t="str">
        <f>LEFT(R635,FIND("/",R635)-1)</f>
        <v>theater</v>
      </c>
      <c r="T635" t="str">
        <f>RIGHT(R635,LEN(R635)-LEN(S635)-1)</f>
        <v>plays</v>
      </c>
    </row>
    <row r="636" spans="1:20" x14ac:dyDescent="0.35">
      <c r="A636">
        <v>347</v>
      </c>
      <c r="B636" s="4" t="s">
        <v>746</v>
      </c>
      <c r="C636" s="3" t="s">
        <v>747</v>
      </c>
      <c r="D636">
        <v>900</v>
      </c>
      <c r="E636">
        <v>12607</v>
      </c>
      <c r="F636">
        <f>ROUND(100*E636/D636,0)</f>
        <v>1401</v>
      </c>
      <c r="G636" t="s">
        <v>20</v>
      </c>
      <c r="H636">
        <v>191</v>
      </c>
      <c r="I636">
        <f>ROUND(IF(H636&gt;0,E636/H636,0),2)</f>
        <v>66.010000000000005</v>
      </c>
      <c r="J636" t="s">
        <v>21</v>
      </c>
      <c r="K636" t="s">
        <v>22</v>
      </c>
      <c r="L636">
        <v>1423634400</v>
      </c>
      <c r="M636" s="8">
        <f>(((L636/60)/60)/24)+DATE(1970,1,1)</f>
        <v>42046.25</v>
      </c>
      <c r="N636">
        <v>1425708000</v>
      </c>
      <c r="O636" s="8">
        <f>(((N636/60)/60)/24)+DATE(1970,1,1)</f>
        <v>42070.25</v>
      </c>
      <c r="P636" t="b">
        <v>0</v>
      </c>
      <c r="Q636" t="b">
        <v>0</v>
      </c>
      <c r="R636" t="s">
        <v>28</v>
      </c>
      <c r="S636" t="str">
        <f>LEFT(R636,FIND("/",R636)-1)</f>
        <v>technology</v>
      </c>
      <c r="T636" t="str">
        <f>RIGHT(R636,LEN(R636)-LEN(S636)-1)</f>
        <v>web</v>
      </c>
    </row>
    <row r="637" spans="1:20" x14ac:dyDescent="0.35">
      <c r="A637">
        <v>351</v>
      </c>
      <c r="B637" s="4" t="s">
        <v>754</v>
      </c>
      <c r="C637" s="3" t="s">
        <v>755</v>
      </c>
      <c r="D637">
        <v>74100</v>
      </c>
      <c r="E637">
        <v>94631</v>
      </c>
      <c r="F637">
        <f>ROUND(100*E637/D637,0)</f>
        <v>128</v>
      </c>
      <c r="G637" t="s">
        <v>20</v>
      </c>
      <c r="H637">
        <v>2013</v>
      </c>
      <c r="I637">
        <f>ROUND(IF(H637&gt;0,E637/H637,0),2)</f>
        <v>47.01</v>
      </c>
      <c r="J637" t="s">
        <v>21</v>
      </c>
      <c r="K637" t="s">
        <v>22</v>
      </c>
      <c r="L637">
        <v>1440392400</v>
      </c>
      <c r="M637" s="8">
        <f>(((L637/60)/60)/24)+DATE(1970,1,1)</f>
        <v>42240.208333333328</v>
      </c>
      <c r="N637">
        <v>1441602000</v>
      </c>
      <c r="O637" s="8">
        <f>(((N637/60)/60)/24)+DATE(1970,1,1)</f>
        <v>42254.208333333328</v>
      </c>
      <c r="P637" t="b">
        <v>0</v>
      </c>
      <c r="Q637" t="b">
        <v>0</v>
      </c>
      <c r="R637" t="s">
        <v>23</v>
      </c>
      <c r="S637" t="str">
        <f>LEFT(R637,FIND("/",R637)-1)</f>
        <v>music</v>
      </c>
      <c r="T637" t="str">
        <f>RIGHT(R637,LEN(R637)-LEN(S637)-1)</f>
        <v>rock</v>
      </c>
    </row>
    <row r="638" spans="1:20" x14ac:dyDescent="0.35">
      <c r="A638">
        <v>353</v>
      </c>
      <c r="B638" s="4" t="s">
        <v>758</v>
      </c>
      <c r="C638" s="3" t="s">
        <v>759</v>
      </c>
      <c r="D638">
        <v>33600</v>
      </c>
      <c r="E638">
        <v>137961</v>
      </c>
      <c r="F638">
        <f>ROUND(100*E638/D638,0)</f>
        <v>411</v>
      </c>
      <c r="G638" t="s">
        <v>20</v>
      </c>
      <c r="H638">
        <v>1703</v>
      </c>
      <c r="I638">
        <f>ROUND(IF(H638&gt;0,E638/H638,0),2)</f>
        <v>81.010000000000005</v>
      </c>
      <c r="J638" t="s">
        <v>21</v>
      </c>
      <c r="K638" t="s">
        <v>22</v>
      </c>
      <c r="L638">
        <v>1562302800</v>
      </c>
      <c r="M638" s="8">
        <f>(((L638/60)/60)/24)+DATE(1970,1,1)</f>
        <v>43651.208333333328</v>
      </c>
      <c r="N638">
        <v>1562389200</v>
      </c>
      <c r="O638" s="8">
        <f>(((N638/60)/60)/24)+DATE(1970,1,1)</f>
        <v>43652.208333333328</v>
      </c>
      <c r="P638" t="b">
        <v>0</v>
      </c>
      <c r="Q638" t="b">
        <v>0</v>
      </c>
      <c r="R638" t="s">
        <v>33</v>
      </c>
      <c r="S638" t="str">
        <f>LEFT(R638,FIND("/",R638)-1)</f>
        <v>theater</v>
      </c>
      <c r="T638" t="str">
        <f>RIGHT(R638,LEN(R638)-LEN(S638)-1)</f>
        <v>plays</v>
      </c>
    </row>
    <row r="639" spans="1:20" x14ac:dyDescent="0.35">
      <c r="A639">
        <v>354</v>
      </c>
      <c r="B639" s="4" t="s">
        <v>760</v>
      </c>
      <c r="C639" s="3" t="s">
        <v>761</v>
      </c>
      <c r="D639">
        <v>6100</v>
      </c>
      <c r="E639">
        <v>7548</v>
      </c>
      <c r="F639">
        <f>ROUND(100*E639/D639,0)</f>
        <v>124</v>
      </c>
      <c r="G639" t="s">
        <v>20</v>
      </c>
      <c r="H639">
        <v>80</v>
      </c>
      <c r="I639">
        <f>ROUND(IF(H639&gt;0,E639/H639,0),2)</f>
        <v>94.35</v>
      </c>
      <c r="J639" t="s">
        <v>36</v>
      </c>
      <c r="K639" t="s">
        <v>37</v>
      </c>
      <c r="L639">
        <v>1378184400</v>
      </c>
      <c r="M639" s="8">
        <f>(((L639/60)/60)/24)+DATE(1970,1,1)</f>
        <v>41520.208333333336</v>
      </c>
      <c r="N639">
        <v>1378789200</v>
      </c>
      <c r="O639" s="8">
        <f>(((N639/60)/60)/24)+DATE(1970,1,1)</f>
        <v>41527.208333333336</v>
      </c>
      <c r="P639" t="b">
        <v>0</v>
      </c>
      <c r="Q639" t="b">
        <v>0</v>
      </c>
      <c r="R639" t="s">
        <v>42</v>
      </c>
      <c r="S639" t="str">
        <f>LEFT(R639,FIND("/",R639)-1)</f>
        <v>film &amp; video</v>
      </c>
      <c r="T639" t="str">
        <f>RIGHT(R639,LEN(R639)-LEN(S639)-1)</f>
        <v>documentary</v>
      </c>
    </row>
    <row r="640" spans="1:20" x14ac:dyDescent="0.35">
      <c r="A640">
        <v>357</v>
      </c>
      <c r="B640" s="4" t="s">
        <v>766</v>
      </c>
      <c r="C640" s="3" t="s">
        <v>767</v>
      </c>
      <c r="D640">
        <v>2300</v>
      </c>
      <c r="E640">
        <v>4253</v>
      </c>
      <c r="F640">
        <f>ROUND(100*E640/D640,0)</f>
        <v>185</v>
      </c>
      <c r="G640" t="s">
        <v>20</v>
      </c>
      <c r="H640">
        <v>41</v>
      </c>
      <c r="I640">
        <f>ROUND(IF(H640&gt;0,E640/H640,0),2)</f>
        <v>103.73</v>
      </c>
      <c r="J640" t="s">
        <v>21</v>
      </c>
      <c r="K640" t="s">
        <v>22</v>
      </c>
      <c r="L640">
        <v>1441256400</v>
      </c>
      <c r="M640" s="8">
        <f>(((L640/60)/60)/24)+DATE(1970,1,1)</f>
        <v>42250.208333333328</v>
      </c>
      <c r="N640">
        <v>1443416400</v>
      </c>
      <c r="O640" s="8">
        <f>(((N640/60)/60)/24)+DATE(1970,1,1)</f>
        <v>42275.208333333328</v>
      </c>
      <c r="P640" t="b">
        <v>0</v>
      </c>
      <c r="Q640" t="b">
        <v>0</v>
      </c>
      <c r="R640" t="s">
        <v>89</v>
      </c>
      <c r="S640" t="str">
        <f>LEFT(R640,FIND("/",R640)-1)</f>
        <v>games</v>
      </c>
      <c r="T640" t="str">
        <f>RIGHT(R640,LEN(R640)-LEN(S640)-1)</f>
        <v>video games</v>
      </c>
    </row>
    <row r="641" spans="1:20" x14ac:dyDescent="0.35">
      <c r="A641">
        <v>359</v>
      </c>
      <c r="B641" s="4" t="s">
        <v>770</v>
      </c>
      <c r="C641" s="3" t="s">
        <v>771</v>
      </c>
      <c r="D641">
        <v>4000</v>
      </c>
      <c r="E641">
        <v>11948</v>
      </c>
      <c r="F641">
        <f>ROUND(100*E641/D641,0)</f>
        <v>299</v>
      </c>
      <c r="G641" t="s">
        <v>20</v>
      </c>
      <c r="H641">
        <v>187</v>
      </c>
      <c r="I641">
        <f>ROUND(IF(H641&gt;0,E641/H641,0),2)</f>
        <v>63.89</v>
      </c>
      <c r="J641" t="s">
        <v>21</v>
      </c>
      <c r="K641" t="s">
        <v>22</v>
      </c>
      <c r="L641">
        <v>1314421200</v>
      </c>
      <c r="M641" s="8">
        <f>(((L641/60)/60)/24)+DATE(1970,1,1)</f>
        <v>40782.208333333336</v>
      </c>
      <c r="N641">
        <v>1315026000</v>
      </c>
      <c r="O641" s="8">
        <f>(((N641/60)/60)/24)+DATE(1970,1,1)</f>
        <v>40789.208333333336</v>
      </c>
      <c r="P641" t="b">
        <v>0</v>
      </c>
      <c r="Q641" t="b">
        <v>0</v>
      </c>
      <c r="R641" t="s">
        <v>71</v>
      </c>
      <c r="S641" t="str">
        <f>LEFT(R641,FIND("/",R641)-1)</f>
        <v>film &amp; video</v>
      </c>
      <c r="T641" t="str">
        <f>RIGHT(R641,LEN(R641)-LEN(S641)-1)</f>
        <v>animation</v>
      </c>
    </row>
    <row r="642" spans="1:20" x14ac:dyDescent="0.35">
      <c r="A642">
        <v>360</v>
      </c>
      <c r="B642" s="4" t="s">
        <v>772</v>
      </c>
      <c r="C642" s="3" t="s">
        <v>773</v>
      </c>
      <c r="D642">
        <v>59700</v>
      </c>
      <c r="E642">
        <v>135132</v>
      </c>
      <c r="F642">
        <f>ROUND(100*E642/D642,0)</f>
        <v>226</v>
      </c>
      <c r="G642" t="s">
        <v>20</v>
      </c>
      <c r="H642">
        <v>2875</v>
      </c>
      <c r="I642">
        <f>ROUND(IF(H642&gt;0,E642/H642,0),2)</f>
        <v>47</v>
      </c>
      <c r="J642" t="s">
        <v>40</v>
      </c>
      <c r="K642" t="s">
        <v>41</v>
      </c>
      <c r="L642">
        <v>1293861600</v>
      </c>
      <c r="M642" s="8">
        <f>(((L642/60)/60)/24)+DATE(1970,1,1)</f>
        <v>40544.25</v>
      </c>
      <c r="N642">
        <v>1295071200</v>
      </c>
      <c r="O642" s="8">
        <f>(((N642/60)/60)/24)+DATE(1970,1,1)</f>
        <v>40558.25</v>
      </c>
      <c r="P642" t="b">
        <v>0</v>
      </c>
      <c r="Q642" t="b">
        <v>1</v>
      </c>
      <c r="R642" t="s">
        <v>33</v>
      </c>
      <c r="S642" t="str">
        <f>LEFT(R642,FIND("/",R642)-1)</f>
        <v>theater</v>
      </c>
      <c r="T642" t="str">
        <f>RIGHT(R642,LEN(R642)-LEN(S642)-1)</f>
        <v>plays</v>
      </c>
    </row>
    <row r="643" spans="1:20" x14ac:dyDescent="0.35">
      <c r="A643">
        <v>361</v>
      </c>
      <c r="B643" s="4" t="s">
        <v>774</v>
      </c>
      <c r="C643" s="3" t="s">
        <v>775</v>
      </c>
      <c r="D643">
        <v>5500</v>
      </c>
      <c r="E643">
        <v>9546</v>
      </c>
      <c r="F643">
        <f>ROUND(100*E643/D643,0)</f>
        <v>174</v>
      </c>
      <c r="G643" t="s">
        <v>20</v>
      </c>
      <c r="H643">
        <v>88</v>
      </c>
      <c r="I643">
        <f>ROUND(IF(H643&gt;0,E643/H643,0),2)</f>
        <v>108.48</v>
      </c>
      <c r="J643" t="s">
        <v>21</v>
      </c>
      <c r="K643" t="s">
        <v>22</v>
      </c>
      <c r="L643">
        <v>1507352400</v>
      </c>
      <c r="M643" s="8">
        <f>(((L643/60)/60)/24)+DATE(1970,1,1)</f>
        <v>43015.208333333328</v>
      </c>
      <c r="N643">
        <v>1509426000</v>
      </c>
      <c r="O643" s="8">
        <f>(((N643/60)/60)/24)+DATE(1970,1,1)</f>
        <v>43039.208333333328</v>
      </c>
      <c r="P643" t="b">
        <v>0</v>
      </c>
      <c r="Q643" t="b">
        <v>0</v>
      </c>
      <c r="R643" t="s">
        <v>33</v>
      </c>
      <c r="S643" t="str">
        <f>LEFT(R643,FIND("/",R643)-1)</f>
        <v>theater</v>
      </c>
      <c r="T643" t="str">
        <f>RIGHT(R643,LEN(R643)-LEN(S643)-1)</f>
        <v>plays</v>
      </c>
    </row>
    <row r="644" spans="1:20" x14ac:dyDescent="0.35">
      <c r="A644">
        <v>362</v>
      </c>
      <c r="B644" s="4" t="s">
        <v>776</v>
      </c>
      <c r="C644" s="3" t="s">
        <v>777</v>
      </c>
      <c r="D644">
        <v>3700</v>
      </c>
      <c r="E644">
        <v>13755</v>
      </c>
      <c r="F644">
        <f>ROUND(100*E644/D644,0)</f>
        <v>372</v>
      </c>
      <c r="G644" t="s">
        <v>20</v>
      </c>
      <c r="H644">
        <v>191</v>
      </c>
      <c r="I644">
        <f>ROUND(IF(H644&gt;0,E644/H644,0),2)</f>
        <v>72.02</v>
      </c>
      <c r="J644" t="s">
        <v>21</v>
      </c>
      <c r="K644" t="s">
        <v>22</v>
      </c>
      <c r="L644">
        <v>1296108000</v>
      </c>
      <c r="M644" s="8">
        <f>(((L644/60)/60)/24)+DATE(1970,1,1)</f>
        <v>40570.25</v>
      </c>
      <c r="N644">
        <v>1299391200</v>
      </c>
      <c r="O644" s="8">
        <f>(((N644/60)/60)/24)+DATE(1970,1,1)</f>
        <v>40608.25</v>
      </c>
      <c r="P644" t="b">
        <v>0</v>
      </c>
      <c r="Q644" t="b">
        <v>0</v>
      </c>
      <c r="R644" t="s">
        <v>23</v>
      </c>
      <c r="S644" t="str">
        <f>LEFT(R644,FIND("/",R644)-1)</f>
        <v>music</v>
      </c>
      <c r="T644" t="str">
        <f>RIGHT(R644,LEN(R644)-LEN(S644)-1)</f>
        <v>rock</v>
      </c>
    </row>
    <row r="645" spans="1:20" x14ac:dyDescent="0.35">
      <c r="A645">
        <v>363</v>
      </c>
      <c r="B645" s="4" t="s">
        <v>778</v>
      </c>
      <c r="C645" s="3" t="s">
        <v>779</v>
      </c>
      <c r="D645">
        <v>5200</v>
      </c>
      <c r="E645">
        <v>8330</v>
      </c>
      <c r="F645">
        <f>ROUND(100*E645/D645,0)</f>
        <v>160</v>
      </c>
      <c r="G645" t="s">
        <v>20</v>
      </c>
      <c r="H645">
        <v>139</v>
      </c>
      <c r="I645">
        <f>ROUND(IF(H645&gt;0,E645/H645,0),2)</f>
        <v>59.93</v>
      </c>
      <c r="J645" t="s">
        <v>21</v>
      </c>
      <c r="K645" t="s">
        <v>22</v>
      </c>
      <c r="L645">
        <v>1324965600</v>
      </c>
      <c r="M645" s="8">
        <f>(((L645/60)/60)/24)+DATE(1970,1,1)</f>
        <v>40904.25</v>
      </c>
      <c r="N645">
        <v>1325052000</v>
      </c>
      <c r="O645" s="8">
        <f>(((N645/60)/60)/24)+DATE(1970,1,1)</f>
        <v>40905.25</v>
      </c>
      <c r="P645" t="b">
        <v>0</v>
      </c>
      <c r="Q645" t="b">
        <v>0</v>
      </c>
      <c r="R645" t="s">
        <v>23</v>
      </c>
      <c r="S645" t="str">
        <f>LEFT(R645,FIND("/",R645)-1)</f>
        <v>music</v>
      </c>
      <c r="T645" t="str">
        <f>RIGHT(R645,LEN(R645)-LEN(S645)-1)</f>
        <v>rock</v>
      </c>
    </row>
    <row r="646" spans="1:20" x14ac:dyDescent="0.35">
      <c r="A646">
        <v>364</v>
      </c>
      <c r="B646" s="4" t="s">
        <v>780</v>
      </c>
      <c r="C646" s="3" t="s">
        <v>781</v>
      </c>
      <c r="D646">
        <v>900</v>
      </c>
      <c r="E646">
        <v>14547</v>
      </c>
      <c r="F646">
        <f>ROUND(100*E646/D646,0)</f>
        <v>1616</v>
      </c>
      <c r="G646" t="s">
        <v>20</v>
      </c>
      <c r="H646">
        <v>186</v>
      </c>
      <c r="I646">
        <f>ROUND(IF(H646&gt;0,E646/H646,0),2)</f>
        <v>78.209999999999994</v>
      </c>
      <c r="J646" t="s">
        <v>21</v>
      </c>
      <c r="K646" t="s">
        <v>22</v>
      </c>
      <c r="L646">
        <v>1520229600</v>
      </c>
      <c r="M646" s="8">
        <f>(((L646/60)/60)/24)+DATE(1970,1,1)</f>
        <v>43164.25</v>
      </c>
      <c r="N646">
        <v>1522818000</v>
      </c>
      <c r="O646" s="8">
        <f>(((N646/60)/60)/24)+DATE(1970,1,1)</f>
        <v>43194.208333333328</v>
      </c>
      <c r="P646" t="b">
        <v>0</v>
      </c>
      <c r="Q646" t="b">
        <v>0</v>
      </c>
      <c r="R646" t="s">
        <v>60</v>
      </c>
      <c r="S646" t="str">
        <f>LEFT(R646,FIND("/",R646)-1)</f>
        <v>music</v>
      </c>
      <c r="T646" t="str">
        <f>RIGHT(R646,LEN(R646)-LEN(S646)-1)</f>
        <v>indie rock</v>
      </c>
    </row>
    <row r="647" spans="1:20" x14ac:dyDescent="0.35">
      <c r="A647">
        <v>365</v>
      </c>
      <c r="B647" s="4" t="s">
        <v>782</v>
      </c>
      <c r="C647" s="3" t="s">
        <v>783</v>
      </c>
      <c r="D647">
        <v>1600</v>
      </c>
      <c r="E647">
        <v>11735</v>
      </c>
      <c r="F647">
        <f>ROUND(100*E647/D647,0)</f>
        <v>733</v>
      </c>
      <c r="G647" t="s">
        <v>20</v>
      </c>
      <c r="H647">
        <v>112</v>
      </c>
      <c r="I647">
        <f>ROUND(IF(H647&gt;0,E647/H647,0),2)</f>
        <v>104.78</v>
      </c>
      <c r="J647" t="s">
        <v>26</v>
      </c>
      <c r="K647" t="s">
        <v>27</v>
      </c>
      <c r="L647">
        <v>1482991200</v>
      </c>
      <c r="M647" s="8">
        <f>(((L647/60)/60)/24)+DATE(1970,1,1)</f>
        <v>42733.25</v>
      </c>
      <c r="N647">
        <v>1485324000</v>
      </c>
      <c r="O647" s="8">
        <f>(((N647/60)/60)/24)+DATE(1970,1,1)</f>
        <v>42760.25</v>
      </c>
      <c r="P647" t="b">
        <v>0</v>
      </c>
      <c r="Q647" t="b">
        <v>0</v>
      </c>
      <c r="R647" t="s">
        <v>33</v>
      </c>
      <c r="S647" t="str">
        <f>LEFT(R647,FIND("/",R647)-1)</f>
        <v>theater</v>
      </c>
      <c r="T647" t="str">
        <f>RIGHT(R647,LEN(R647)-LEN(S647)-1)</f>
        <v>plays</v>
      </c>
    </row>
    <row r="648" spans="1:20" x14ac:dyDescent="0.35">
      <c r="A648">
        <v>366</v>
      </c>
      <c r="B648" s="4" t="s">
        <v>784</v>
      </c>
      <c r="C648" s="3" t="s">
        <v>785</v>
      </c>
      <c r="D648">
        <v>1800</v>
      </c>
      <c r="E648">
        <v>10658</v>
      </c>
      <c r="F648">
        <f>ROUND(100*E648/D648,0)</f>
        <v>592</v>
      </c>
      <c r="G648" t="s">
        <v>20</v>
      </c>
      <c r="H648">
        <v>101</v>
      </c>
      <c r="I648">
        <f>ROUND(IF(H648&gt;0,E648/H648,0),2)</f>
        <v>105.52</v>
      </c>
      <c r="J648" t="s">
        <v>21</v>
      </c>
      <c r="K648" t="s">
        <v>22</v>
      </c>
      <c r="L648">
        <v>1294034400</v>
      </c>
      <c r="M648" s="8">
        <f>(((L648/60)/60)/24)+DATE(1970,1,1)</f>
        <v>40546.25</v>
      </c>
      <c r="N648">
        <v>1294120800</v>
      </c>
      <c r="O648" s="8">
        <f>(((N648/60)/60)/24)+DATE(1970,1,1)</f>
        <v>40547.25</v>
      </c>
      <c r="P648" t="b">
        <v>0</v>
      </c>
      <c r="Q648" t="b">
        <v>1</v>
      </c>
      <c r="R648" t="s">
        <v>33</v>
      </c>
      <c r="S648" t="str">
        <f>LEFT(R648,FIND("/",R648)-1)</f>
        <v>theater</v>
      </c>
      <c r="T648" t="str">
        <f>RIGHT(R648,LEN(R648)-LEN(S648)-1)</f>
        <v>plays</v>
      </c>
    </row>
    <row r="649" spans="1:20" x14ac:dyDescent="0.35">
      <c r="A649">
        <v>368</v>
      </c>
      <c r="B649" s="4" t="s">
        <v>788</v>
      </c>
      <c r="C649" s="3" t="s">
        <v>789</v>
      </c>
      <c r="D649">
        <v>5200</v>
      </c>
      <c r="E649">
        <v>14394</v>
      </c>
      <c r="F649">
        <f>ROUND(100*E649/D649,0)</f>
        <v>277</v>
      </c>
      <c r="G649" t="s">
        <v>20</v>
      </c>
      <c r="H649">
        <v>206</v>
      </c>
      <c r="I649">
        <f>ROUND(IF(H649&gt;0,E649/H649,0),2)</f>
        <v>69.87</v>
      </c>
      <c r="J649" t="s">
        <v>40</v>
      </c>
      <c r="K649" t="s">
        <v>41</v>
      </c>
      <c r="L649">
        <v>1286946000</v>
      </c>
      <c r="M649" s="8">
        <f>(((L649/60)/60)/24)+DATE(1970,1,1)</f>
        <v>40464.208333333336</v>
      </c>
      <c r="N649">
        <v>1288933200</v>
      </c>
      <c r="O649" s="8">
        <f>(((N649/60)/60)/24)+DATE(1970,1,1)</f>
        <v>40487.208333333336</v>
      </c>
      <c r="P649" t="b">
        <v>0</v>
      </c>
      <c r="Q649" t="b">
        <v>1</v>
      </c>
      <c r="R649" t="s">
        <v>42</v>
      </c>
      <c r="S649" t="str">
        <f>LEFT(R649,FIND("/",R649)-1)</f>
        <v>film &amp; video</v>
      </c>
      <c r="T649" t="str">
        <f>RIGHT(R649,LEN(R649)-LEN(S649)-1)</f>
        <v>documentary</v>
      </c>
    </row>
    <row r="650" spans="1:20" x14ac:dyDescent="0.35">
      <c r="A650">
        <v>369</v>
      </c>
      <c r="B650" s="4" t="s">
        <v>790</v>
      </c>
      <c r="C650" s="3" t="s">
        <v>791</v>
      </c>
      <c r="D650">
        <v>5400</v>
      </c>
      <c r="E650">
        <v>14743</v>
      </c>
      <c r="F650">
        <f>ROUND(100*E650/D650,0)</f>
        <v>273</v>
      </c>
      <c r="G650" t="s">
        <v>20</v>
      </c>
      <c r="H650">
        <v>154</v>
      </c>
      <c r="I650">
        <f>ROUND(IF(H650&gt;0,E650/H650,0),2)</f>
        <v>95.73</v>
      </c>
      <c r="J650" t="s">
        <v>21</v>
      </c>
      <c r="K650" t="s">
        <v>22</v>
      </c>
      <c r="L650">
        <v>1359871200</v>
      </c>
      <c r="M650" s="8">
        <f>(((L650/60)/60)/24)+DATE(1970,1,1)</f>
        <v>41308.25</v>
      </c>
      <c r="N650">
        <v>1363237200</v>
      </c>
      <c r="O650" s="8">
        <f>(((N650/60)/60)/24)+DATE(1970,1,1)</f>
        <v>41347.208333333336</v>
      </c>
      <c r="P650" t="b">
        <v>0</v>
      </c>
      <c r="Q650" t="b">
        <v>1</v>
      </c>
      <c r="R650" t="s">
        <v>269</v>
      </c>
      <c r="S650" t="str">
        <f>LEFT(R650,FIND("/",R650)-1)</f>
        <v>film &amp; video</v>
      </c>
      <c r="T650" t="str">
        <f>RIGHT(R650,LEN(R650)-LEN(S650)-1)</f>
        <v>television</v>
      </c>
    </row>
    <row r="651" spans="1:20" x14ac:dyDescent="0.35">
      <c r="A651">
        <v>370</v>
      </c>
      <c r="B651" s="4" t="s">
        <v>792</v>
      </c>
      <c r="C651" s="3" t="s">
        <v>793</v>
      </c>
      <c r="D651">
        <v>112300</v>
      </c>
      <c r="E651">
        <v>178965</v>
      </c>
      <c r="F651">
        <f>ROUND(100*E651/D651,0)</f>
        <v>159</v>
      </c>
      <c r="G651" t="s">
        <v>20</v>
      </c>
      <c r="H651">
        <v>5966</v>
      </c>
      <c r="I651">
        <f>ROUND(IF(H651&gt;0,E651/H651,0),2)</f>
        <v>30</v>
      </c>
      <c r="J651" t="s">
        <v>21</v>
      </c>
      <c r="K651" t="s">
        <v>22</v>
      </c>
      <c r="L651">
        <v>1555304400</v>
      </c>
      <c r="M651" s="8">
        <f>(((L651/60)/60)/24)+DATE(1970,1,1)</f>
        <v>43570.208333333328</v>
      </c>
      <c r="N651">
        <v>1555822800</v>
      </c>
      <c r="O651" s="8">
        <f>(((N651/60)/60)/24)+DATE(1970,1,1)</f>
        <v>43576.208333333328</v>
      </c>
      <c r="P651" t="b">
        <v>0</v>
      </c>
      <c r="Q651" t="b">
        <v>0</v>
      </c>
      <c r="R651" t="s">
        <v>33</v>
      </c>
      <c r="S651" t="str">
        <f>LEFT(R651,FIND("/",R651)-1)</f>
        <v>theater</v>
      </c>
      <c r="T651" t="str">
        <f>RIGHT(R651,LEN(R651)-LEN(S651)-1)</f>
        <v>plays</v>
      </c>
    </row>
    <row r="652" spans="1:20" ht="31" x14ac:dyDescent="0.35">
      <c r="A652">
        <v>372</v>
      </c>
      <c r="B652" s="4" t="s">
        <v>796</v>
      </c>
      <c r="C652" s="3" t="s">
        <v>797</v>
      </c>
      <c r="D652">
        <v>900</v>
      </c>
      <c r="E652">
        <v>14324</v>
      </c>
      <c r="F652">
        <f>ROUND(100*E652/D652,0)</f>
        <v>1592</v>
      </c>
      <c r="G652" t="s">
        <v>20</v>
      </c>
      <c r="H652">
        <v>169</v>
      </c>
      <c r="I652">
        <f>ROUND(IF(H652&gt;0,E652/H652,0),2)</f>
        <v>84.76</v>
      </c>
      <c r="J652" t="s">
        <v>21</v>
      </c>
      <c r="K652" t="s">
        <v>22</v>
      </c>
      <c r="L652">
        <v>1420696800</v>
      </c>
      <c r="M652" s="8">
        <f>(((L652/60)/60)/24)+DATE(1970,1,1)</f>
        <v>42012.25</v>
      </c>
      <c r="N652">
        <v>1422424800</v>
      </c>
      <c r="O652" s="8">
        <f>(((N652/60)/60)/24)+DATE(1970,1,1)</f>
        <v>42032.25</v>
      </c>
      <c r="P652" t="b">
        <v>0</v>
      </c>
      <c r="Q652" t="b">
        <v>1</v>
      </c>
      <c r="R652" t="s">
        <v>42</v>
      </c>
      <c r="S652" t="str">
        <f>LEFT(R652,FIND("/",R652)-1)</f>
        <v>film &amp; video</v>
      </c>
      <c r="T652" t="str">
        <f>RIGHT(R652,LEN(R652)-LEN(S652)-1)</f>
        <v>documentary</v>
      </c>
    </row>
    <row r="653" spans="1:20" x14ac:dyDescent="0.35">
      <c r="A653">
        <v>373</v>
      </c>
      <c r="B653" s="4" t="s">
        <v>798</v>
      </c>
      <c r="C653" s="3" t="s">
        <v>799</v>
      </c>
      <c r="D653">
        <v>22500</v>
      </c>
      <c r="E653">
        <v>164291</v>
      </c>
      <c r="F653">
        <f>ROUND(100*E653/D653,0)</f>
        <v>730</v>
      </c>
      <c r="G653" t="s">
        <v>20</v>
      </c>
      <c r="H653">
        <v>2106</v>
      </c>
      <c r="I653">
        <f>ROUND(IF(H653&gt;0,E653/H653,0),2)</f>
        <v>78.010000000000005</v>
      </c>
      <c r="J653" t="s">
        <v>21</v>
      </c>
      <c r="K653" t="s">
        <v>22</v>
      </c>
      <c r="L653">
        <v>1502946000</v>
      </c>
      <c r="M653" s="8">
        <f>(((L653/60)/60)/24)+DATE(1970,1,1)</f>
        <v>42964.208333333328</v>
      </c>
      <c r="N653">
        <v>1503637200</v>
      </c>
      <c r="O653" s="8">
        <f>(((N653/60)/60)/24)+DATE(1970,1,1)</f>
        <v>42972.208333333328</v>
      </c>
      <c r="P653" t="b">
        <v>0</v>
      </c>
      <c r="Q653" t="b">
        <v>0</v>
      </c>
      <c r="R653" t="s">
        <v>33</v>
      </c>
      <c r="S653" t="str">
        <f>LEFT(R653,FIND("/",R653)-1)</f>
        <v>theater</v>
      </c>
      <c r="T653" t="str">
        <f>RIGHT(R653,LEN(R653)-LEN(S653)-1)</f>
        <v>plays</v>
      </c>
    </row>
    <row r="654" spans="1:20" x14ac:dyDescent="0.35">
      <c r="A654">
        <v>376</v>
      </c>
      <c r="B654" s="4" t="s">
        <v>804</v>
      </c>
      <c r="C654" s="3" t="s">
        <v>805</v>
      </c>
      <c r="D654">
        <v>3400</v>
      </c>
      <c r="E654">
        <v>12275</v>
      </c>
      <c r="F654">
        <f>ROUND(100*E654/D654,0)</f>
        <v>361</v>
      </c>
      <c r="G654" t="s">
        <v>20</v>
      </c>
      <c r="H654">
        <v>131</v>
      </c>
      <c r="I654">
        <f>ROUND(IF(H654&gt;0,E654/H654,0),2)</f>
        <v>93.7</v>
      </c>
      <c r="J654" t="s">
        <v>21</v>
      </c>
      <c r="K654" t="s">
        <v>22</v>
      </c>
      <c r="L654">
        <v>1404622800</v>
      </c>
      <c r="M654" s="8">
        <f>(((L654/60)/60)/24)+DATE(1970,1,1)</f>
        <v>41826.208333333336</v>
      </c>
      <c r="N654">
        <v>1405141200</v>
      </c>
      <c r="O654" s="8">
        <f>(((N654/60)/60)/24)+DATE(1970,1,1)</f>
        <v>41832.208333333336</v>
      </c>
      <c r="P654" t="b">
        <v>0</v>
      </c>
      <c r="Q654" t="b">
        <v>0</v>
      </c>
      <c r="R654" t="s">
        <v>23</v>
      </c>
      <c r="S654" t="str">
        <f>LEFT(R654,FIND("/",R654)-1)</f>
        <v>music</v>
      </c>
      <c r="T654" t="str">
        <f>RIGHT(R654,LEN(R654)-LEN(S654)-1)</f>
        <v>rock</v>
      </c>
    </row>
    <row r="655" spans="1:20" ht="31" x14ac:dyDescent="0.35">
      <c r="A655">
        <v>380</v>
      </c>
      <c r="B655" s="4" t="s">
        <v>812</v>
      </c>
      <c r="C655" s="3" t="s">
        <v>813</v>
      </c>
      <c r="D655">
        <v>2500</v>
      </c>
      <c r="E655">
        <v>4008</v>
      </c>
      <c r="F655">
        <f>ROUND(100*E655/D655,0)</f>
        <v>160</v>
      </c>
      <c r="G655" t="s">
        <v>20</v>
      </c>
      <c r="H655">
        <v>84</v>
      </c>
      <c r="I655">
        <f>ROUND(IF(H655&gt;0,E655/H655,0),2)</f>
        <v>47.71</v>
      </c>
      <c r="J655" t="s">
        <v>21</v>
      </c>
      <c r="K655" t="s">
        <v>22</v>
      </c>
      <c r="L655">
        <v>1371963600</v>
      </c>
      <c r="M655" s="8">
        <f>(((L655/60)/60)/24)+DATE(1970,1,1)</f>
        <v>41448.208333333336</v>
      </c>
      <c r="N655">
        <v>1372395600</v>
      </c>
      <c r="O655" s="8">
        <f>(((N655/60)/60)/24)+DATE(1970,1,1)</f>
        <v>41453.208333333336</v>
      </c>
      <c r="P655" t="b">
        <v>0</v>
      </c>
      <c r="Q655" t="b">
        <v>0</v>
      </c>
      <c r="R655" t="s">
        <v>33</v>
      </c>
      <c r="S655" t="str">
        <f>LEFT(R655,FIND("/",R655)-1)</f>
        <v>theater</v>
      </c>
      <c r="T655" t="str">
        <f>RIGHT(R655,LEN(R655)-LEN(S655)-1)</f>
        <v>plays</v>
      </c>
    </row>
    <row r="656" spans="1:20" x14ac:dyDescent="0.35">
      <c r="A656">
        <v>381</v>
      </c>
      <c r="B656" s="4" t="s">
        <v>814</v>
      </c>
      <c r="C656" s="3" t="s">
        <v>815</v>
      </c>
      <c r="D656">
        <v>5300</v>
      </c>
      <c r="E656">
        <v>9749</v>
      </c>
      <c r="F656">
        <f>ROUND(100*E656/D656,0)</f>
        <v>184</v>
      </c>
      <c r="G656" t="s">
        <v>20</v>
      </c>
      <c r="H656">
        <v>155</v>
      </c>
      <c r="I656">
        <f>ROUND(IF(H656&gt;0,E656/H656,0),2)</f>
        <v>62.9</v>
      </c>
      <c r="J656" t="s">
        <v>21</v>
      </c>
      <c r="K656" t="s">
        <v>22</v>
      </c>
      <c r="L656">
        <v>1433739600</v>
      </c>
      <c r="M656" s="8">
        <f>(((L656/60)/60)/24)+DATE(1970,1,1)</f>
        <v>42163.208333333328</v>
      </c>
      <c r="N656">
        <v>1437714000</v>
      </c>
      <c r="O656" s="8">
        <f>(((N656/60)/60)/24)+DATE(1970,1,1)</f>
        <v>42209.208333333328</v>
      </c>
      <c r="P656" t="b">
        <v>0</v>
      </c>
      <c r="Q656" t="b">
        <v>0</v>
      </c>
      <c r="R656" t="s">
        <v>33</v>
      </c>
      <c r="S656" t="str">
        <f>LEFT(R656,FIND("/",R656)-1)</f>
        <v>theater</v>
      </c>
      <c r="T656" t="str">
        <f>RIGHT(R656,LEN(R656)-LEN(S656)-1)</f>
        <v>plays</v>
      </c>
    </row>
    <row r="657" spans="1:20" x14ac:dyDescent="0.35">
      <c r="A657">
        <v>383</v>
      </c>
      <c r="B657" s="4" t="s">
        <v>818</v>
      </c>
      <c r="C657" s="3" t="s">
        <v>819</v>
      </c>
      <c r="D657">
        <v>6300</v>
      </c>
      <c r="E657">
        <v>14199</v>
      </c>
      <c r="F657">
        <f>ROUND(100*E657/D657,0)</f>
        <v>225</v>
      </c>
      <c r="G657" t="s">
        <v>20</v>
      </c>
      <c r="H657">
        <v>189</v>
      </c>
      <c r="I657">
        <f>ROUND(IF(H657&gt;0,E657/H657,0),2)</f>
        <v>75.13</v>
      </c>
      <c r="J657" t="s">
        <v>21</v>
      </c>
      <c r="K657" t="s">
        <v>22</v>
      </c>
      <c r="L657">
        <v>1550037600</v>
      </c>
      <c r="M657" s="8">
        <f>(((L657/60)/60)/24)+DATE(1970,1,1)</f>
        <v>43509.25</v>
      </c>
      <c r="N657">
        <v>1550556000</v>
      </c>
      <c r="O657" s="8">
        <f>(((N657/60)/60)/24)+DATE(1970,1,1)</f>
        <v>43515.25</v>
      </c>
      <c r="P657" t="b">
        <v>0</v>
      </c>
      <c r="Q657" t="b">
        <v>1</v>
      </c>
      <c r="R657" t="s">
        <v>17</v>
      </c>
      <c r="S657" t="str">
        <f>LEFT(R657,FIND("/",R657)-1)</f>
        <v>food</v>
      </c>
      <c r="T657" t="str">
        <f>RIGHT(R657,LEN(R657)-LEN(S657)-1)</f>
        <v>food trucks</v>
      </c>
    </row>
    <row r="658" spans="1:20" x14ac:dyDescent="0.35">
      <c r="A658">
        <v>384</v>
      </c>
      <c r="B658" s="4" t="s">
        <v>820</v>
      </c>
      <c r="C658" s="3" t="s">
        <v>821</v>
      </c>
      <c r="D658">
        <v>114400</v>
      </c>
      <c r="E658">
        <v>196779</v>
      </c>
      <c r="F658">
        <f>ROUND(100*E658/D658,0)</f>
        <v>172</v>
      </c>
      <c r="G658" t="s">
        <v>20</v>
      </c>
      <c r="H658">
        <v>4799</v>
      </c>
      <c r="I658">
        <f>ROUND(IF(H658&gt;0,E658/H658,0),2)</f>
        <v>41</v>
      </c>
      <c r="J658" t="s">
        <v>21</v>
      </c>
      <c r="K658" t="s">
        <v>22</v>
      </c>
      <c r="L658">
        <v>1486706400</v>
      </c>
      <c r="M658" s="8">
        <f>(((L658/60)/60)/24)+DATE(1970,1,1)</f>
        <v>42776.25</v>
      </c>
      <c r="N658">
        <v>1489039200</v>
      </c>
      <c r="O658" s="8">
        <f>(((N658/60)/60)/24)+DATE(1970,1,1)</f>
        <v>42803.25</v>
      </c>
      <c r="P658" t="b">
        <v>1</v>
      </c>
      <c r="Q658" t="b">
        <v>1</v>
      </c>
      <c r="R658" t="s">
        <v>42</v>
      </c>
      <c r="S658" t="str">
        <f>LEFT(R658,FIND("/",R658)-1)</f>
        <v>film &amp; video</v>
      </c>
      <c r="T658" t="str">
        <f>RIGHT(R658,LEN(R658)-LEN(S658)-1)</f>
        <v>documentary</v>
      </c>
    </row>
    <row r="659" spans="1:20" ht="31" x14ac:dyDescent="0.35">
      <c r="A659">
        <v>385</v>
      </c>
      <c r="B659" s="4" t="s">
        <v>822</v>
      </c>
      <c r="C659" s="3" t="s">
        <v>823</v>
      </c>
      <c r="D659">
        <v>38900</v>
      </c>
      <c r="E659">
        <v>56859</v>
      </c>
      <c r="F659">
        <f>ROUND(100*E659/D659,0)</f>
        <v>146</v>
      </c>
      <c r="G659" t="s">
        <v>20</v>
      </c>
      <c r="H659">
        <v>1137</v>
      </c>
      <c r="I659">
        <f>ROUND(IF(H659&gt;0,E659/H659,0),2)</f>
        <v>50.01</v>
      </c>
      <c r="J659" t="s">
        <v>21</v>
      </c>
      <c r="K659" t="s">
        <v>22</v>
      </c>
      <c r="L659">
        <v>1553835600</v>
      </c>
      <c r="M659" s="8">
        <f>(((L659/60)/60)/24)+DATE(1970,1,1)</f>
        <v>43553.208333333328</v>
      </c>
      <c r="N659">
        <v>1556600400</v>
      </c>
      <c r="O659" s="8">
        <f>(((N659/60)/60)/24)+DATE(1970,1,1)</f>
        <v>43585.208333333328</v>
      </c>
      <c r="P659" t="b">
        <v>0</v>
      </c>
      <c r="Q659" t="b">
        <v>0</v>
      </c>
      <c r="R659" t="s">
        <v>68</v>
      </c>
      <c r="S659" t="str">
        <f>LEFT(R659,FIND("/",R659)-1)</f>
        <v>publishing</v>
      </c>
      <c r="T659" t="str">
        <f>RIGHT(R659,LEN(R659)-LEN(S659)-1)</f>
        <v>nonfiction</v>
      </c>
    </row>
    <row r="660" spans="1:20" x14ac:dyDescent="0.35">
      <c r="A660">
        <v>389</v>
      </c>
      <c r="B660" s="4" t="s">
        <v>830</v>
      </c>
      <c r="C660" s="3" t="s">
        <v>831</v>
      </c>
      <c r="D660">
        <v>83000</v>
      </c>
      <c r="E660">
        <v>101352</v>
      </c>
      <c r="F660">
        <f>ROUND(100*E660/D660,0)</f>
        <v>122</v>
      </c>
      <c r="G660" t="s">
        <v>20</v>
      </c>
      <c r="H660">
        <v>1152</v>
      </c>
      <c r="I660">
        <f>ROUND(IF(H660&gt;0,E660/H660,0),2)</f>
        <v>87.98</v>
      </c>
      <c r="J660" t="s">
        <v>21</v>
      </c>
      <c r="K660" t="s">
        <v>22</v>
      </c>
      <c r="L660">
        <v>1288242000</v>
      </c>
      <c r="M660" s="8">
        <f>(((L660/60)/60)/24)+DATE(1970,1,1)</f>
        <v>40479.208333333336</v>
      </c>
      <c r="N660">
        <v>1290578400</v>
      </c>
      <c r="O660" s="8">
        <f>(((N660/60)/60)/24)+DATE(1970,1,1)</f>
        <v>40506.25</v>
      </c>
      <c r="P660" t="b">
        <v>0</v>
      </c>
      <c r="Q660" t="b">
        <v>0</v>
      </c>
      <c r="R660" t="s">
        <v>33</v>
      </c>
      <c r="S660" t="str">
        <f>LEFT(R660,FIND("/",R660)-1)</f>
        <v>theater</v>
      </c>
      <c r="T660" t="str">
        <f>RIGHT(R660,LEN(R660)-LEN(S660)-1)</f>
        <v>plays</v>
      </c>
    </row>
    <row r="661" spans="1:20" x14ac:dyDescent="0.35">
      <c r="A661">
        <v>390</v>
      </c>
      <c r="B661" s="4" t="s">
        <v>832</v>
      </c>
      <c r="C661" s="3" t="s">
        <v>833</v>
      </c>
      <c r="D661">
        <v>2400</v>
      </c>
      <c r="E661">
        <v>4477</v>
      </c>
      <c r="F661">
        <f>ROUND(100*E661/D661,0)</f>
        <v>187</v>
      </c>
      <c r="G661" t="s">
        <v>20</v>
      </c>
      <c r="H661">
        <v>50</v>
      </c>
      <c r="I661">
        <f>ROUND(IF(H661&gt;0,E661/H661,0),2)</f>
        <v>89.54</v>
      </c>
      <c r="J661" t="s">
        <v>21</v>
      </c>
      <c r="K661" t="s">
        <v>22</v>
      </c>
      <c r="L661">
        <v>1379048400</v>
      </c>
      <c r="M661" s="8">
        <f>(((L661/60)/60)/24)+DATE(1970,1,1)</f>
        <v>41530.208333333336</v>
      </c>
      <c r="N661">
        <v>1380344400</v>
      </c>
      <c r="O661" s="8">
        <f>(((N661/60)/60)/24)+DATE(1970,1,1)</f>
        <v>41545.208333333336</v>
      </c>
      <c r="P661" t="b">
        <v>0</v>
      </c>
      <c r="Q661" t="b">
        <v>0</v>
      </c>
      <c r="R661" t="s">
        <v>122</v>
      </c>
      <c r="S661" t="str">
        <f>LEFT(R661,FIND("/",R661)-1)</f>
        <v>photography</v>
      </c>
      <c r="T661" t="str">
        <f>RIGHT(R661,LEN(R661)-LEN(S661)-1)</f>
        <v>photography books</v>
      </c>
    </row>
    <row r="662" spans="1:20" x14ac:dyDescent="0.35">
      <c r="A662">
        <v>393</v>
      </c>
      <c r="B662" s="4" t="s">
        <v>838</v>
      </c>
      <c r="C662" s="3" t="s">
        <v>839</v>
      </c>
      <c r="D662">
        <v>62800</v>
      </c>
      <c r="E662">
        <v>143788</v>
      </c>
      <c r="F662">
        <f>ROUND(100*E662/D662,0)</f>
        <v>229</v>
      </c>
      <c r="G662" t="s">
        <v>20</v>
      </c>
      <c r="H662">
        <v>3059</v>
      </c>
      <c r="I662">
        <f>ROUND(IF(H662&gt;0,E662/H662,0),2)</f>
        <v>47</v>
      </c>
      <c r="J662" t="s">
        <v>15</v>
      </c>
      <c r="K662" t="s">
        <v>16</v>
      </c>
      <c r="L662">
        <v>1500267600</v>
      </c>
      <c r="M662" s="8">
        <f>(((L662/60)/60)/24)+DATE(1970,1,1)</f>
        <v>42933.208333333328</v>
      </c>
      <c r="N662">
        <v>1500354000</v>
      </c>
      <c r="O662" s="8">
        <f>(((N662/60)/60)/24)+DATE(1970,1,1)</f>
        <v>42934.208333333328</v>
      </c>
      <c r="P662" t="b">
        <v>0</v>
      </c>
      <c r="Q662" t="b">
        <v>0</v>
      </c>
      <c r="R662" t="s">
        <v>159</v>
      </c>
      <c r="S662" t="str">
        <f>LEFT(R662,FIND("/",R662)-1)</f>
        <v>music</v>
      </c>
      <c r="T662" t="str">
        <f>RIGHT(R662,LEN(R662)-LEN(S662)-1)</f>
        <v>jazz</v>
      </c>
    </row>
    <row r="663" spans="1:20" x14ac:dyDescent="0.35">
      <c r="A663">
        <v>394</v>
      </c>
      <c r="B663" s="4" t="s">
        <v>840</v>
      </c>
      <c r="C663" s="3" t="s">
        <v>841</v>
      </c>
      <c r="D663">
        <v>800</v>
      </c>
      <c r="E663">
        <v>3755</v>
      </c>
      <c r="F663">
        <f>ROUND(100*E663/D663,0)</f>
        <v>469</v>
      </c>
      <c r="G663" t="s">
        <v>20</v>
      </c>
      <c r="H663">
        <v>34</v>
      </c>
      <c r="I663">
        <f>ROUND(IF(H663&gt;0,E663/H663,0),2)</f>
        <v>110.44</v>
      </c>
      <c r="J663" t="s">
        <v>21</v>
      </c>
      <c r="K663" t="s">
        <v>22</v>
      </c>
      <c r="L663">
        <v>1375074000</v>
      </c>
      <c r="M663" s="8">
        <f>(((L663/60)/60)/24)+DATE(1970,1,1)</f>
        <v>41484.208333333336</v>
      </c>
      <c r="N663">
        <v>1375938000</v>
      </c>
      <c r="O663" s="8">
        <f>(((N663/60)/60)/24)+DATE(1970,1,1)</f>
        <v>41494.208333333336</v>
      </c>
      <c r="P663" t="b">
        <v>0</v>
      </c>
      <c r="Q663" t="b">
        <v>1</v>
      </c>
      <c r="R663" t="s">
        <v>42</v>
      </c>
      <c r="S663" t="str">
        <f>LEFT(R663,FIND("/",R663)-1)</f>
        <v>film &amp; video</v>
      </c>
      <c r="T663" t="str">
        <f>RIGHT(R663,LEN(R663)-LEN(S663)-1)</f>
        <v>documentary</v>
      </c>
    </row>
    <row r="664" spans="1:20" ht="31" x14ac:dyDescent="0.35">
      <c r="A664">
        <v>395</v>
      </c>
      <c r="B664" s="4" t="s">
        <v>295</v>
      </c>
      <c r="C664" s="3" t="s">
        <v>842</v>
      </c>
      <c r="D664">
        <v>7100</v>
      </c>
      <c r="E664">
        <v>9238</v>
      </c>
      <c r="F664">
        <f>ROUND(100*E664/D664,0)</f>
        <v>130</v>
      </c>
      <c r="G664" t="s">
        <v>20</v>
      </c>
      <c r="H664">
        <v>220</v>
      </c>
      <c r="I664">
        <f>ROUND(IF(H664&gt;0,E664/H664,0),2)</f>
        <v>41.99</v>
      </c>
      <c r="J664" t="s">
        <v>21</v>
      </c>
      <c r="K664" t="s">
        <v>22</v>
      </c>
      <c r="L664">
        <v>1323324000</v>
      </c>
      <c r="M664" s="8">
        <f>(((L664/60)/60)/24)+DATE(1970,1,1)</f>
        <v>40885.25</v>
      </c>
      <c r="N664">
        <v>1323410400</v>
      </c>
      <c r="O664" s="8">
        <f>(((N664/60)/60)/24)+DATE(1970,1,1)</f>
        <v>40886.25</v>
      </c>
      <c r="P664" t="b">
        <v>1</v>
      </c>
      <c r="Q664" t="b">
        <v>0</v>
      </c>
      <c r="R664" t="s">
        <v>33</v>
      </c>
      <c r="S664" t="str">
        <f>LEFT(R664,FIND("/",R664)-1)</f>
        <v>theater</v>
      </c>
      <c r="T664" t="str">
        <f>RIGHT(R664,LEN(R664)-LEN(S664)-1)</f>
        <v>plays</v>
      </c>
    </row>
    <row r="665" spans="1:20" x14ac:dyDescent="0.35">
      <c r="A665">
        <v>396</v>
      </c>
      <c r="B665" s="4" t="s">
        <v>843</v>
      </c>
      <c r="C665" s="3" t="s">
        <v>844</v>
      </c>
      <c r="D665">
        <v>46100</v>
      </c>
      <c r="E665">
        <v>77012</v>
      </c>
      <c r="F665">
        <f>ROUND(100*E665/D665,0)</f>
        <v>167</v>
      </c>
      <c r="G665" t="s">
        <v>20</v>
      </c>
      <c r="H665">
        <v>1604</v>
      </c>
      <c r="I665">
        <f>ROUND(IF(H665&gt;0,E665/H665,0),2)</f>
        <v>48.01</v>
      </c>
      <c r="J665" t="s">
        <v>26</v>
      </c>
      <c r="K665" t="s">
        <v>27</v>
      </c>
      <c r="L665">
        <v>1538715600</v>
      </c>
      <c r="M665" s="8">
        <f>(((L665/60)/60)/24)+DATE(1970,1,1)</f>
        <v>43378.208333333328</v>
      </c>
      <c r="N665">
        <v>1539406800</v>
      </c>
      <c r="O665" s="8">
        <f>(((N665/60)/60)/24)+DATE(1970,1,1)</f>
        <v>43386.208333333328</v>
      </c>
      <c r="P665" t="b">
        <v>0</v>
      </c>
      <c r="Q665" t="b">
        <v>0</v>
      </c>
      <c r="R665" t="s">
        <v>53</v>
      </c>
      <c r="S665" t="str">
        <f>LEFT(R665,FIND("/",R665)-1)</f>
        <v>film &amp; video</v>
      </c>
      <c r="T665" t="str">
        <f>RIGHT(R665,LEN(R665)-LEN(S665)-1)</f>
        <v>drama</v>
      </c>
    </row>
    <row r="666" spans="1:20" x14ac:dyDescent="0.35">
      <c r="A666">
        <v>397</v>
      </c>
      <c r="B666" s="4" t="s">
        <v>845</v>
      </c>
      <c r="C666" s="3" t="s">
        <v>846</v>
      </c>
      <c r="D666">
        <v>8100</v>
      </c>
      <c r="E666">
        <v>14083</v>
      </c>
      <c r="F666">
        <f>ROUND(100*E666/D666,0)</f>
        <v>174</v>
      </c>
      <c r="G666" t="s">
        <v>20</v>
      </c>
      <c r="H666">
        <v>454</v>
      </c>
      <c r="I666">
        <f>ROUND(IF(H666&gt;0,E666/H666,0),2)</f>
        <v>31.02</v>
      </c>
      <c r="J666" t="s">
        <v>21</v>
      </c>
      <c r="K666" t="s">
        <v>22</v>
      </c>
      <c r="L666">
        <v>1369285200</v>
      </c>
      <c r="M666" s="8">
        <f>(((L666/60)/60)/24)+DATE(1970,1,1)</f>
        <v>41417.208333333336</v>
      </c>
      <c r="N666">
        <v>1369803600</v>
      </c>
      <c r="O666" s="8">
        <f>(((N666/60)/60)/24)+DATE(1970,1,1)</f>
        <v>41423.208333333336</v>
      </c>
      <c r="P666" t="b">
        <v>0</v>
      </c>
      <c r="Q666" t="b">
        <v>0</v>
      </c>
      <c r="R666" t="s">
        <v>23</v>
      </c>
      <c r="S666" t="str">
        <f>LEFT(R666,FIND("/",R666)-1)</f>
        <v>music</v>
      </c>
      <c r="T666" t="str">
        <f>RIGHT(R666,LEN(R666)-LEN(S666)-1)</f>
        <v>rock</v>
      </c>
    </row>
    <row r="667" spans="1:20" ht="31" x14ac:dyDescent="0.35">
      <c r="A667">
        <v>398</v>
      </c>
      <c r="B667" s="4" t="s">
        <v>847</v>
      </c>
      <c r="C667" s="3" t="s">
        <v>848</v>
      </c>
      <c r="D667">
        <v>1700</v>
      </c>
      <c r="E667">
        <v>12202</v>
      </c>
      <c r="F667">
        <f>ROUND(100*E667/D667,0)</f>
        <v>718</v>
      </c>
      <c r="G667" t="s">
        <v>20</v>
      </c>
      <c r="H667">
        <v>123</v>
      </c>
      <c r="I667">
        <f>ROUND(IF(H667&gt;0,E667/H667,0),2)</f>
        <v>99.2</v>
      </c>
      <c r="J667" t="s">
        <v>107</v>
      </c>
      <c r="K667" t="s">
        <v>108</v>
      </c>
      <c r="L667">
        <v>1525755600</v>
      </c>
      <c r="M667" s="8">
        <f>(((L667/60)/60)/24)+DATE(1970,1,1)</f>
        <v>43228.208333333328</v>
      </c>
      <c r="N667">
        <v>1525928400</v>
      </c>
      <c r="O667" s="8">
        <f>(((N667/60)/60)/24)+DATE(1970,1,1)</f>
        <v>43230.208333333328</v>
      </c>
      <c r="P667" t="b">
        <v>0</v>
      </c>
      <c r="Q667" t="b">
        <v>1</v>
      </c>
      <c r="R667" t="s">
        <v>71</v>
      </c>
      <c r="S667" t="str">
        <f>LEFT(R667,FIND("/",R667)-1)</f>
        <v>film &amp; video</v>
      </c>
      <c r="T667" t="str">
        <f>RIGHT(R667,LEN(R667)-LEN(S667)-1)</f>
        <v>animation</v>
      </c>
    </row>
    <row r="668" spans="1:20" x14ac:dyDescent="0.35">
      <c r="A668">
        <v>401</v>
      </c>
      <c r="B668" s="4" t="s">
        <v>853</v>
      </c>
      <c r="C668" s="3" t="s">
        <v>854</v>
      </c>
      <c r="D668">
        <v>900</v>
      </c>
      <c r="E668">
        <v>13772</v>
      </c>
      <c r="F668">
        <f>ROUND(100*E668/D668,0)</f>
        <v>1530</v>
      </c>
      <c r="G668" t="s">
        <v>20</v>
      </c>
      <c r="H668">
        <v>299</v>
      </c>
      <c r="I668">
        <f>ROUND(IF(H668&gt;0,E668/H668,0),2)</f>
        <v>46.06</v>
      </c>
      <c r="J668" t="s">
        <v>21</v>
      </c>
      <c r="K668" t="s">
        <v>22</v>
      </c>
      <c r="L668">
        <v>1572152400</v>
      </c>
      <c r="M668" s="8">
        <f>(((L668/60)/60)/24)+DATE(1970,1,1)</f>
        <v>43765.208333333328</v>
      </c>
      <c r="N668">
        <v>1572152400</v>
      </c>
      <c r="O668" s="8">
        <f>(((N668/60)/60)/24)+DATE(1970,1,1)</f>
        <v>43765.208333333328</v>
      </c>
      <c r="P668" t="b">
        <v>0</v>
      </c>
      <c r="Q668" t="b">
        <v>0</v>
      </c>
      <c r="R668" t="s">
        <v>33</v>
      </c>
      <c r="S668" t="str">
        <f>LEFT(R668,FIND("/",R668)-1)</f>
        <v>theater</v>
      </c>
      <c r="T668" t="str">
        <f>RIGHT(R668,LEN(R668)-LEN(S668)-1)</f>
        <v>plays</v>
      </c>
    </row>
    <row r="669" spans="1:20" x14ac:dyDescent="0.35">
      <c r="A669">
        <v>404</v>
      </c>
      <c r="B669" s="4" t="s">
        <v>859</v>
      </c>
      <c r="C669" s="3" t="s">
        <v>860</v>
      </c>
      <c r="D669">
        <v>48900</v>
      </c>
      <c r="E669">
        <v>154321</v>
      </c>
      <c r="F669">
        <f>ROUND(100*E669/D669,0)</f>
        <v>316</v>
      </c>
      <c r="G669" t="s">
        <v>20</v>
      </c>
      <c r="H669">
        <v>2237</v>
      </c>
      <c r="I669">
        <f>ROUND(IF(H669&gt;0,E669/H669,0),2)</f>
        <v>68.989999999999995</v>
      </c>
      <c r="J669" t="s">
        <v>21</v>
      </c>
      <c r="K669" t="s">
        <v>22</v>
      </c>
      <c r="L669">
        <v>1510639200</v>
      </c>
      <c r="M669" s="8">
        <f>(((L669/60)/60)/24)+DATE(1970,1,1)</f>
        <v>43053.25</v>
      </c>
      <c r="N669">
        <v>1510898400</v>
      </c>
      <c r="O669" s="8">
        <f>(((N669/60)/60)/24)+DATE(1970,1,1)</f>
        <v>43056.25</v>
      </c>
      <c r="P669" t="b">
        <v>0</v>
      </c>
      <c r="Q669" t="b">
        <v>0</v>
      </c>
      <c r="R669" t="s">
        <v>33</v>
      </c>
      <c r="S669" t="str">
        <f>LEFT(R669,FIND("/",R669)-1)</f>
        <v>theater</v>
      </c>
      <c r="T669" t="str">
        <f>RIGHT(R669,LEN(R669)-LEN(S669)-1)</f>
        <v>plays</v>
      </c>
    </row>
    <row r="670" spans="1:20" x14ac:dyDescent="0.35">
      <c r="A670">
        <v>406</v>
      </c>
      <c r="B670" s="4" t="s">
        <v>863</v>
      </c>
      <c r="C670" s="3" t="s">
        <v>864</v>
      </c>
      <c r="D670">
        <v>39300</v>
      </c>
      <c r="E670">
        <v>71583</v>
      </c>
      <c r="F670">
        <f>ROUND(100*E670/D670,0)</f>
        <v>182</v>
      </c>
      <c r="G670" t="s">
        <v>20</v>
      </c>
      <c r="H670">
        <v>645</v>
      </c>
      <c r="I670">
        <f>ROUND(IF(H670&gt;0,E670/H670,0),2)</f>
        <v>110.98</v>
      </c>
      <c r="J670" t="s">
        <v>21</v>
      </c>
      <c r="K670" t="s">
        <v>22</v>
      </c>
      <c r="L670">
        <v>1359525600</v>
      </c>
      <c r="M670" s="8">
        <f>(((L670/60)/60)/24)+DATE(1970,1,1)</f>
        <v>41304.25</v>
      </c>
      <c r="N670">
        <v>1360562400</v>
      </c>
      <c r="O670" s="8">
        <f>(((N670/60)/60)/24)+DATE(1970,1,1)</f>
        <v>41316.25</v>
      </c>
      <c r="P670" t="b">
        <v>1</v>
      </c>
      <c r="Q670" t="b">
        <v>0</v>
      </c>
      <c r="R670" t="s">
        <v>42</v>
      </c>
      <c r="S670" t="str">
        <f>LEFT(R670,FIND("/",R670)-1)</f>
        <v>film &amp; video</v>
      </c>
      <c r="T670" t="str">
        <f>RIGHT(R670,LEN(R670)-LEN(S670)-1)</f>
        <v>documentary</v>
      </c>
    </row>
    <row r="671" spans="1:20" x14ac:dyDescent="0.35">
      <c r="A671">
        <v>407</v>
      </c>
      <c r="B671" s="4" t="s">
        <v>865</v>
      </c>
      <c r="C671" s="3" t="s">
        <v>866</v>
      </c>
      <c r="D671">
        <v>3400</v>
      </c>
      <c r="E671">
        <v>12100</v>
      </c>
      <c r="F671">
        <f>ROUND(100*E671/D671,0)</f>
        <v>356</v>
      </c>
      <c r="G671" t="s">
        <v>20</v>
      </c>
      <c r="H671">
        <v>484</v>
      </c>
      <c r="I671">
        <f>ROUND(IF(H671&gt;0,E671/H671,0),2)</f>
        <v>25</v>
      </c>
      <c r="J671" t="s">
        <v>36</v>
      </c>
      <c r="K671" t="s">
        <v>37</v>
      </c>
      <c r="L671">
        <v>1570942800</v>
      </c>
      <c r="M671" s="8">
        <f>(((L671/60)/60)/24)+DATE(1970,1,1)</f>
        <v>43751.208333333328</v>
      </c>
      <c r="N671">
        <v>1571547600</v>
      </c>
      <c r="O671" s="8">
        <f>(((N671/60)/60)/24)+DATE(1970,1,1)</f>
        <v>43758.208333333328</v>
      </c>
      <c r="P671" t="b">
        <v>0</v>
      </c>
      <c r="Q671" t="b">
        <v>0</v>
      </c>
      <c r="R671" t="s">
        <v>33</v>
      </c>
      <c r="S671" t="str">
        <f>LEFT(R671,FIND("/",R671)-1)</f>
        <v>theater</v>
      </c>
      <c r="T671" t="str">
        <f>RIGHT(R671,LEN(R671)-LEN(S671)-1)</f>
        <v>plays</v>
      </c>
    </row>
    <row r="672" spans="1:20" x14ac:dyDescent="0.35">
      <c r="A672">
        <v>408</v>
      </c>
      <c r="B672" s="4" t="s">
        <v>867</v>
      </c>
      <c r="C672" s="3" t="s">
        <v>868</v>
      </c>
      <c r="D672">
        <v>9200</v>
      </c>
      <c r="E672">
        <v>12129</v>
      </c>
      <c r="F672">
        <f>ROUND(100*E672/D672,0)</f>
        <v>132</v>
      </c>
      <c r="G672" t="s">
        <v>20</v>
      </c>
      <c r="H672">
        <v>154</v>
      </c>
      <c r="I672">
        <f>ROUND(IF(H672&gt;0,E672/H672,0),2)</f>
        <v>78.760000000000005</v>
      </c>
      <c r="J672" t="s">
        <v>15</v>
      </c>
      <c r="K672" t="s">
        <v>16</v>
      </c>
      <c r="L672">
        <v>1466398800</v>
      </c>
      <c r="M672" s="8">
        <f>(((L672/60)/60)/24)+DATE(1970,1,1)</f>
        <v>42541.208333333328</v>
      </c>
      <c r="N672">
        <v>1468126800</v>
      </c>
      <c r="O672" s="8">
        <f>(((N672/60)/60)/24)+DATE(1970,1,1)</f>
        <v>42561.208333333328</v>
      </c>
      <c r="P672" t="b">
        <v>0</v>
      </c>
      <c r="Q672" t="b">
        <v>0</v>
      </c>
      <c r="R672" t="s">
        <v>42</v>
      </c>
      <c r="S672" t="str">
        <f>LEFT(R672,FIND("/",R672)-1)</f>
        <v>film &amp; video</v>
      </c>
      <c r="T672" t="str">
        <f>RIGHT(R672,LEN(R672)-LEN(S672)-1)</f>
        <v>documentary</v>
      </c>
    </row>
    <row r="673" spans="1:20" x14ac:dyDescent="0.35">
      <c r="A673">
        <v>411</v>
      </c>
      <c r="B673" s="4" t="s">
        <v>872</v>
      </c>
      <c r="C673" s="3" t="s">
        <v>873</v>
      </c>
      <c r="D673">
        <v>7800</v>
      </c>
      <c r="E673">
        <v>8161</v>
      </c>
      <c r="F673">
        <f>ROUND(100*E673/D673,0)</f>
        <v>105</v>
      </c>
      <c r="G673" t="s">
        <v>20</v>
      </c>
      <c r="H673">
        <v>82</v>
      </c>
      <c r="I673">
        <f>ROUND(IF(H673&gt;0,E673/H673,0),2)</f>
        <v>99.52</v>
      </c>
      <c r="J673" t="s">
        <v>21</v>
      </c>
      <c r="K673" t="s">
        <v>22</v>
      </c>
      <c r="L673">
        <v>1496034000</v>
      </c>
      <c r="M673" s="8">
        <f>(((L673/60)/60)/24)+DATE(1970,1,1)</f>
        <v>42884.208333333328</v>
      </c>
      <c r="N673">
        <v>1496206800</v>
      </c>
      <c r="O673" s="8">
        <f>(((N673/60)/60)/24)+DATE(1970,1,1)</f>
        <v>42886.208333333328</v>
      </c>
      <c r="P673" t="b">
        <v>0</v>
      </c>
      <c r="Q673" t="b">
        <v>0</v>
      </c>
      <c r="R673" t="s">
        <v>33</v>
      </c>
      <c r="S673" t="str">
        <f>LEFT(R673,FIND("/",R673)-1)</f>
        <v>theater</v>
      </c>
      <c r="T673" t="str">
        <f>RIGHT(R673,LEN(R673)-LEN(S673)-1)</f>
        <v>plays</v>
      </c>
    </row>
    <row r="674" spans="1:20" x14ac:dyDescent="0.35">
      <c r="A674">
        <v>412</v>
      </c>
      <c r="B674" s="4" t="s">
        <v>874</v>
      </c>
      <c r="C674" s="3" t="s">
        <v>875</v>
      </c>
      <c r="D674">
        <v>2100</v>
      </c>
      <c r="E674">
        <v>14046</v>
      </c>
      <c r="F674">
        <f>ROUND(100*E674/D674,0)</f>
        <v>669</v>
      </c>
      <c r="G674" t="s">
        <v>20</v>
      </c>
      <c r="H674">
        <v>134</v>
      </c>
      <c r="I674">
        <f>ROUND(IF(H674&gt;0,E674/H674,0),2)</f>
        <v>104.82</v>
      </c>
      <c r="J674" t="s">
        <v>21</v>
      </c>
      <c r="K674" t="s">
        <v>22</v>
      </c>
      <c r="L674">
        <v>1388728800</v>
      </c>
      <c r="M674" s="8">
        <f>(((L674/60)/60)/24)+DATE(1970,1,1)</f>
        <v>41642.25</v>
      </c>
      <c r="N674">
        <v>1389592800</v>
      </c>
      <c r="O674" s="8">
        <f>(((N674/60)/60)/24)+DATE(1970,1,1)</f>
        <v>41652.25</v>
      </c>
      <c r="P674" t="b">
        <v>0</v>
      </c>
      <c r="Q674" t="b">
        <v>0</v>
      </c>
      <c r="R674" t="s">
        <v>119</v>
      </c>
      <c r="S674" t="str">
        <f>LEFT(R674,FIND("/",R674)-1)</f>
        <v>publishing</v>
      </c>
      <c r="T674" t="str">
        <f>RIGHT(R674,LEN(R674)-LEN(S674)-1)</f>
        <v>fiction</v>
      </c>
    </row>
    <row r="675" spans="1:20" x14ac:dyDescent="0.35">
      <c r="A675">
        <v>419</v>
      </c>
      <c r="B675" s="4" t="s">
        <v>887</v>
      </c>
      <c r="C675" s="3" t="s">
        <v>888</v>
      </c>
      <c r="D675">
        <v>113800</v>
      </c>
      <c r="E675">
        <v>140469</v>
      </c>
      <c r="F675">
        <f>ROUND(100*E675/D675,0)</f>
        <v>123</v>
      </c>
      <c r="G675" t="s">
        <v>20</v>
      </c>
      <c r="H675">
        <v>5203</v>
      </c>
      <c r="I675">
        <f>ROUND(IF(H675&gt;0,E675/H675,0),2)</f>
        <v>27</v>
      </c>
      <c r="J675" t="s">
        <v>21</v>
      </c>
      <c r="K675" t="s">
        <v>22</v>
      </c>
      <c r="L675">
        <v>1324533600</v>
      </c>
      <c r="M675" s="8">
        <f>(((L675/60)/60)/24)+DATE(1970,1,1)</f>
        <v>40899.25</v>
      </c>
      <c r="N675">
        <v>1325052000</v>
      </c>
      <c r="O675" s="8">
        <f>(((N675/60)/60)/24)+DATE(1970,1,1)</f>
        <v>40905.25</v>
      </c>
      <c r="P675" t="b">
        <v>0</v>
      </c>
      <c r="Q675" t="b">
        <v>0</v>
      </c>
      <c r="R675" t="s">
        <v>28</v>
      </c>
      <c r="S675" t="str">
        <f>LEFT(R675,FIND("/",R675)-1)</f>
        <v>technology</v>
      </c>
      <c r="T675" t="str">
        <f>RIGHT(R675,LEN(R675)-LEN(S675)-1)</f>
        <v>web</v>
      </c>
    </row>
    <row r="676" spans="1:20" x14ac:dyDescent="0.35">
      <c r="A676">
        <v>420</v>
      </c>
      <c r="B676" s="4" t="s">
        <v>889</v>
      </c>
      <c r="C676" s="3" t="s">
        <v>890</v>
      </c>
      <c r="D676">
        <v>5000</v>
      </c>
      <c r="E676">
        <v>6423</v>
      </c>
      <c r="F676">
        <f>ROUND(100*E676/D676,0)</f>
        <v>128</v>
      </c>
      <c r="G676" t="s">
        <v>20</v>
      </c>
      <c r="H676">
        <v>94</v>
      </c>
      <c r="I676">
        <f>ROUND(IF(H676&gt;0,E676/H676,0),2)</f>
        <v>68.33</v>
      </c>
      <c r="J676" t="s">
        <v>21</v>
      </c>
      <c r="K676" t="s">
        <v>22</v>
      </c>
      <c r="L676">
        <v>1498366800</v>
      </c>
      <c r="M676" s="8">
        <f>(((L676/60)/60)/24)+DATE(1970,1,1)</f>
        <v>42911.208333333328</v>
      </c>
      <c r="N676">
        <v>1499576400</v>
      </c>
      <c r="O676" s="8">
        <f>(((N676/60)/60)/24)+DATE(1970,1,1)</f>
        <v>42925.208333333328</v>
      </c>
      <c r="P676" t="b">
        <v>0</v>
      </c>
      <c r="Q676" t="b">
        <v>0</v>
      </c>
      <c r="R676" t="s">
        <v>33</v>
      </c>
      <c r="S676" t="str">
        <f>LEFT(R676,FIND("/",R676)-1)</f>
        <v>theater</v>
      </c>
      <c r="T676" t="str">
        <f>RIGHT(R676,LEN(R676)-LEN(S676)-1)</f>
        <v>plays</v>
      </c>
    </row>
    <row r="677" spans="1:20" ht="31" x14ac:dyDescent="0.35">
      <c r="A677">
        <v>422</v>
      </c>
      <c r="B677" s="4" t="s">
        <v>893</v>
      </c>
      <c r="C677" s="3" t="s">
        <v>894</v>
      </c>
      <c r="D677">
        <v>8700</v>
      </c>
      <c r="E677">
        <v>11075</v>
      </c>
      <c r="F677">
        <f>ROUND(100*E677/D677,0)</f>
        <v>127</v>
      </c>
      <c r="G677" t="s">
        <v>20</v>
      </c>
      <c r="H677">
        <v>205</v>
      </c>
      <c r="I677">
        <f>ROUND(IF(H677&gt;0,E677/H677,0),2)</f>
        <v>54.02</v>
      </c>
      <c r="J677" t="s">
        <v>21</v>
      </c>
      <c r="K677" t="s">
        <v>22</v>
      </c>
      <c r="L677">
        <v>1271480400</v>
      </c>
      <c r="M677" s="8">
        <f>(((L677/60)/60)/24)+DATE(1970,1,1)</f>
        <v>40285.208333333336</v>
      </c>
      <c r="N677">
        <v>1273208400</v>
      </c>
      <c r="O677" s="8">
        <f>(((N677/60)/60)/24)+DATE(1970,1,1)</f>
        <v>40305.208333333336</v>
      </c>
      <c r="P677" t="b">
        <v>0</v>
      </c>
      <c r="Q677" t="b">
        <v>1</v>
      </c>
      <c r="R677" t="s">
        <v>33</v>
      </c>
      <c r="S677" t="str">
        <f>LEFT(R677,FIND("/",R677)-1)</f>
        <v>theater</v>
      </c>
      <c r="T677" t="str">
        <f>RIGHT(R677,LEN(R677)-LEN(S677)-1)</f>
        <v>plays</v>
      </c>
    </row>
    <row r="678" spans="1:20" x14ac:dyDescent="0.35">
      <c r="A678">
        <v>425</v>
      </c>
      <c r="B678" s="4" t="s">
        <v>899</v>
      </c>
      <c r="C678" s="3" t="s">
        <v>900</v>
      </c>
      <c r="D678">
        <v>2700</v>
      </c>
      <c r="E678">
        <v>7767</v>
      </c>
      <c r="F678">
        <f>ROUND(100*E678/D678,0)</f>
        <v>288</v>
      </c>
      <c r="G678" t="s">
        <v>20</v>
      </c>
      <c r="H678">
        <v>92</v>
      </c>
      <c r="I678">
        <f>ROUND(IF(H678&gt;0,E678/H678,0),2)</f>
        <v>84.42</v>
      </c>
      <c r="J678" t="s">
        <v>21</v>
      </c>
      <c r="K678" t="s">
        <v>22</v>
      </c>
      <c r="L678">
        <v>1438059600</v>
      </c>
      <c r="M678" s="8">
        <f>(((L678/60)/60)/24)+DATE(1970,1,1)</f>
        <v>42213.208333333328</v>
      </c>
      <c r="N678">
        <v>1438578000</v>
      </c>
      <c r="O678" s="8">
        <f>(((N678/60)/60)/24)+DATE(1970,1,1)</f>
        <v>42219.208333333328</v>
      </c>
      <c r="P678" t="b">
        <v>0</v>
      </c>
      <c r="Q678" t="b">
        <v>0</v>
      </c>
      <c r="R678" t="s">
        <v>122</v>
      </c>
      <c r="S678" t="str">
        <f>LEFT(R678,FIND("/",R678)-1)</f>
        <v>photography</v>
      </c>
      <c r="T678" t="str">
        <f>RIGHT(R678,LEN(R678)-LEN(S678)-1)</f>
        <v>photography books</v>
      </c>
    </row>
    <row r="679" spans="1:20" x14ac:dyDescent="0.35">
      <c r="A679">
        <v>426</v>
      </c>
      <c r="B679" s="4" t="s">
        <v>901</v>
      </c>
      <c r="C679" s="3" t="s">
        <v>902</v>
      </c>
      <c r="D679">
        <v>1800</v>
      </c>
      <c r="E679">
        <v>10313</v>
      </c>
      <c r="F679">
        <f>ROUND(100*E679/D679,0)</f>
        <v>573</v>
      </c>
      <c r="G679" t="s">
        <v>20</v>
      </c>
      <c r="H679">
        <v>219</v>
      </c>
      <c r="I679">
        <f>ROUND(IF(H679&gt;0,E679/H679,0),2)</f>
        <v>47.09</v>
      </c>
      <c r="J679" t="s">
        <v>21</v>
      </c>
      <c r="K679" t="s">
        <v>22</v>
      </c>
      <c r="L679">
        <v>1361944800</v>
      </c>
      <c r="M679" s="8">
        <f>(((L679/60)/60)/24)+DATE(1970,1,1)</f>
        <v>41332.25</v>
      </c>
      <c r="N679">
        <v>1362549600</v>
      </c>
      <c r="O679" s="8">
        <f>(((N679/60)/60)/24)+DATE(1970,1,1)</f>
        <v>41339.25</v>
      </c>
      <c r="P679" t="b">
        <v>0</v>
      </c>
      <c r="Q679" t="b">
        <v>0</v>
      </c>
      <c r="R679" t="s">
        <v>33</v>
      </c>
      <c r="S679" t="str">
        <f>LEFT(R679,FIND("/",R679)-1)</f>
        <v>theater</v>
      </c>
      <c r="T679" t="str">
        <f>RIGHT(R679,LEN(R679)-LEN(S679)-1)</f>
        <v>plays</v>
      </c>
    </row>
    <row r="680" spans="1:20" x14ac:dyDescent="0.35">
      <c r="A680">
        <v>427</v>
      </c>
      <c r="B680" s="4" t="s">
        <v>903</v>
      </c>
      <c r="C680" s="3" t="s">
        <v>904</v>
      </c>
      <c r="D680">
        <v>174500</v>
      </c>
      <c r="E680">
        <v>197018</v>
      </c>
      <c r="F680">
        <f>ROUND(100*E680/D680,0)</f>
        <v>113</v>
      </c>
      <c r="G680" t="s">
        <v>20</v>
      </c>
      <c r="H680">
        <v>2526</v>
      </c>
      <c r="I680">
        <f>ROUND(IF(H680&gt;0,E680/H680,0),2)</f>
        <v>78</v>
      </c>
      <c r="J680" t="s">
        <v>21</v>
      </c>
      <c r="K680" t="s">
        <v>22</v>
      </c>
      <c r="L680">
        <v>1410584400</v>
      </c>
      <c r="M680" s="8">
        <f>(((L680/60)/60)/24)+DATE(1970,1,1)</f>
        <v>41895.208333333336</v>
      </c>
      <c r="N680">
        <v>1413349200</v>
      </c>
      <c r="O680" s="8">
        <f>(((N680/60)/60)/24)+DATE(1970,1,1)</f>
        <v>41927.208333333336</v>
      </c>
      <c r="P680" t="b">
        <v>0</v>
      </c>
      <c r="Q680" t="b">
        <v>1</v>
      </c>
      <c r="R680" t="s">
        <v>33</v>
      </c>
      <c r="S680" t="str">
        <f>LEFT(R680,FIND("/",R680)-1)</f>
        <v>theater</v>
      </c>
      <c r="T680" t="str">
        <f>RIGHT(R680,LEN(R680)-LEN(S680)-1)</f>
        <v>plays</v>
      </c>
    </row>
    <row r="681" spans="1:20" x14ac:dyDescent="0.35">
      <c r="A681">
        <v>431</v>
      </c>
      <c r="B681" s="4" t="s">
        <v>911</v>
      </c>
      <c r="C681" s="3" t="s">
        <v>912</v>
      </c>
      <c r="D681">
        <v>5100</v>
      </c>
      <c r="E681">
        <v>9817</v>
      </c>
      <c r="F681">
        <f>ROUND(100*E681/D681,0)</f>
        <v>192</v>
      </c>
      <c r="G681" t="s">
        <v>20</v>
      </c>
      <c r="H681">
        <v>94</v>
      </c>
      <c r="I681">
        <f>ROUND(IF(H681&gt;0,E681/H681,0),2)</f>
        <v>104.44</v>
      </c>
      <c r="J681" t="s">
        <v>21</v>
      </c>
      <c r="K681" t="s">
        <v>22</v>
      </c>
      <c r="L681">
        <v>1529643600</v>
      </c>
      <c r="M681" s="8">
        <f>(((L681/60)/60)/24)+DATE(1970,1,1)</f>
        <v>43273.208333333328</v>
      </c>
      <c r="N681">
        <v>1531112400</v>
      </c>
      <c r="O681" s="8">
        <f>(((N681/60)/60)/24)+DATE(1970,1,1)</f>
        <v>43290.208333333328</v>
      </c>
      <c r="P681" t="b">
        <v>1</v>
      </c>
      <c r="Q681" t="b">
        <v>0</v>
      </c>
      <c r="R681" t="s">
        <v>33</v>
      </c>
      <c r="S681" t="str">
        <f>LEFT(R681,FIND("/",R681)-1)</f>
        <v>theater</v>
      </c>
      <c r="T681" t="str">
        <f>RIGHT(R681,LEN(R681)-LEN(S681)-1)</f>
        <v>plays</v>
      </c>
    </row>
    <row r="682" spans="1:20" x14ac:dyDescent="0.35">
      <c r="A682">
        <v>435</v>
      </c>
      <c r="B682" s="4" t="s">
        <v>919</v>
      </c>
      <c r="C682" s="3" t="s">
        <v>920</v>
      </c>
      <c r="D682">
        <v>152400</v>
      </c>
      <c r="E682">
        <v>178120</v>
      </c>
      <c r="F682">
        <f>ROUND(100*E682/D682,0)</f>
        <v>117</v>
      </c>
      <c r="G682" t="s">
        <v>20</v>
      </c>
      <c r="H682">
        <v>1713</v>
      </c>
      <c r="I682">
        <f>ROUND(IF(H682&gt;0,E682/H682,0),2)</f>
        <v>103.98</v>
      </c>
      <c r="J682" t="s">
        <v>107</v>
      </c>
      <c r="K682" t="s">
        <v>108</v>
      </c>
      <c r="L682">
        <v>1418623200</v>
      </c>
      <c r="M682" s="8">
        <f>(((L682/60)/60)/24)+DATE(1970,1,1)</f>
        <v>41988.25</v>
      </c>
      <c r="N682">
        <v>1419660000</v>
      </c>
      <c r="O682" s="8">
        <f>(((N682/60)/60)/24)+DATE(1970,1,1)</f>
        <v>42000.25</v>
      </c>
      <c r="P682" t="b">
        <v>0</v>
      </c>
      <c r="Q682" t="b">
        <v>1</v>
      </c>
      <c r="R682" t="s">
        <v>33</v>
      </c>
      <c r="S682" t="str">
        <f>LEFT(R682,FIND("/",R682)-1)</f>
        <v>theater</v>
      </c>
      <c r="T682" t="str">
        <f>RIGHT(R682,LEN(R682)-LEN(S682)-1)</f>
        <v>plays</v>
      </c>
    </row>
    <row r="683" spans="1:20" x14ac:dyDescent="0.35">
      <c r="A683">
        <v>436</v>
      </c>
      <c r="B683" s="4" t="s">
        <v>921</v>
      </c>
      <c r="C683" s="3" t="s">
        <v>922</v>
      </c>
      <c r="D683">
        <v>1300</v>
      </c>
      <c r="E683">
        <v>13678</v>
      </c>
      <c r="F683">
        <f>ROUND(100*E683/D683,0)</f>
        <v>1052</v>
      </c>
      <c r="G683" t="s">
        <v>20</v>
      </c>
      <c r="H683">
        <v>249</v>
      </c>
      <c r="I683">
        <f>ROUND(IF(H683&gt;0,E683/H683,0),2)</f>
        <v>54.93</v>
      </c>
      <c r="J683" t="s">
        <v>21</v>
      </c>
      <c r="K683" t="s">
        <v>22</v>
      </c>
      <c r="L683">
        <v>1555736400</v>
      </c>
      <c r="M683" s="8">
        <f>(((L683/60)/60)/24)+DATE(1970,1,1)</f>
        <v>43575.208333333328</v>
      </c>
      <c r="N683">
        <v>1555822800</v>
      </c>
      <c r="O683" s="8">
        <f>(((N683/60)/60)/24)+DATE(1970,1,1)</f>
        <v>43576.208333333328</v>
      </c>
      <c r="P683" t="b">
        <v>0</v>
      </c>
      <c r="Q683" t="b">
        <v>0</v>
      </c>
      <c r="R683" t="s">
        <v>159</v>
      </c>
      <c r="S683" t="str">
        <f>LEFT(R683,FIND("/",R683)-1)</f>
        <v>music</v>
      </c>
      <c r="T683" t="str">
        <f>RIGHT(R683,LEN(R683)-LEN(S683)-1)</f>
        <v>jazz</v>
      </c>
    </row>
    <row r="684" spans="1:20" x14ac:dyDescent="0.35">
      <c r="A684">
        <v>437</v>
      </c>
      <c r="B684" s="4" t="s">
        <v>923</v>
      </c>
      <c r="C684" s="3" t="s">
        <v>924</v>
      </c>
      <c r="D684">
        <v>8100</v>
      </c>
      <c r="E684">
        <v>9969</v>
      </c>
      <c r="F684">
        <f>ROUND(100*E684/D684,0)</f>
        <v>123</v>
      </c>
      <c r="G684" t="s">
        <v>20</v>
      </c>
      <c r="H684">
        <v>192</v>
      </c>
      <c r="I684">
        <f>ROUND(IF(H684&gt;0,E684/H684,0),2)</f>
        <v>51.92</v>
      </c>
      <c r="J684" t="s">
        <v>21</v>
      </c>
      <c r="K684" t="s">
        <v>22</v>
      </c>
      <c r="L684">
        <v>1442120400</v>
      </c>
      <c r="M684" s="8">
        <f>(((L684/60)/60)/24)+DATE(1970,1,1)</f>
        <v>42260.208333333328</v>
      </c>
      <c r="N684">
        <v>1442379600</v>
      </c>
      <c r="O684" s="8">
        <f>(((N684/60)/60)/24)+DATE(1970,1,1)</f>
        <v>42263.208333333328</v>
      </c>
      <c r="P684" t="b">
        <v>0</v>
      </c>
      <c r="Q684" t="b">
        <v>1</v>
      </c>
      <c r="R684" t="s">
        <v>71</v>
      </c>
      <c r="S684" t="str">
        <f>LEFT(R684,FIND("/",R684)-1)</f>
        <v>film &amp; video</v>
      </c>
      <c r="T684" t="str">
        <f>RIGHT(R684,LEN(R684)-LEN(S684)-1)</f>
        <v>animation</v>
      </c>
    </row>
    <row r="685" spans="1:20" ht="31" x14ac:dyDescent="0.35">
      <c r="A685">
        <v>438</v>
      </c>
      <c r="B685" s="4" t="s">
        <v>925</v>
      </c>
      <c r="C685" s="3" t="s">
        <v>926</v>
      </c>
      <c r="D685">
        <v>8300</v>
      </c>
      <c r="E685">
        <v>14827</v>
      </c>
      <c r="F685">
        <f>ROUND(100*E685/D685,0)</f>
        <v>179</v>
      </c>
      <c r="G685" t="s">
        <v>20</v>
      </c>
      <c r="H685">
        <v>247</v>
      </c>
      <c r="I685">
        <f>ROUND(IF(H685&gt;0,E685/H685,0),2)</f>
        <v>60.03</v>
      </c>
      <c r="J685" t="s">
        <v>21</v>
      </c>
      <c r="K685" t="s">
        <v>22</v>
      </c>
      <c r="L685">
        <v>1362376800</v>
      </c>
      <c r="M685" s="8">
        <f>(((L685/60)/60)/24)+DATE(1970,1,1)</f>
        <v>41337.25</v>
      </c>
      <c r="N685">
        <v>1364965200</v>
      </c>
      <c r="O685" s="8">
        <f>(((N685/60)/60)/24)+DATE(1970,1,1)</f>
        <v>41367.208333333336</v>
      </c>
      <c r="P685" t="b">
        <v>0</v>
      </c>
      <c r="Q685" t="b">
        <v>0</v>
      </c>
      <c r="R685" t="s">
        <v>33</v>
      </c>
      <c r="S685" t="str">
        <f>LEFT(R685,FIND("/",R685)-1)</f>
        <v>theater</v>
      </c>
      <c r="T685" t="str">
        <f>RIGHT(R685,LEN(R685)-LEN(S685)-1)</f>
        <v>plays</v>
      </c>
    </row>
    <row r="686" spans="1:20" x14ac:dyDescent="0.35">
      <c r="A686">
        <v>439</v>
      </c>
      <c r="B686" s="4" t="s">
        <v>927</v>
      </c>
      <c r="C686" s="3" t="s">
        <v>928</v>
      </c>
      <c r="D686">
        <v>28400</v>
      </c>
      <c r="E686">
        <v>100900</v>
      </c>
      <c r="F686">
        <f>ROUND(100*E686/D686,0)</f>
        <v>355</v>
      </c>
      <c r="G686" t="s">
        <v>20</v>
      </c>
      <c r="H686">
        <v>2293</v>
      </c>
      <c r="I686">
        <f>ROUND(IF(H686&gt;0,E686/H686,0),2)</f>
        <v>44</v>
      </c>
      <c r="J686" t="s">
        <v>21</v>
      </c>
      <c r="K686" t="s">
        <v>22</v>
      </c>
      <c r="L686">
        <v>1478408400</v>
      </c>
      <c r="M686" s="8">
        <f>(((L686/60)/60)/24)+DATE(1970,1,1)</f>
        <v>42680.208333333328</v>
      </c>
      <c r="N686">
        <v>1479016800</v>
      </c>
      <c r="O686" s="8">
        <f>(((N686/60)/60)/24)+DATE(1970,1,1)</f>
        <v>42687.25</v>
      </c>
      <c r="P686" t="b">
        <v>0</v>
      </c>
      <c r="Q686" t="b">
        <v>0</v>
      </c>
      <c r="R686" t="s">
        <v>474</v>
      </c>
      <c r="S686" t="str">
        <f>LEFT(R686,FIND("/",R686)-1)</f>
        <v>film &amp; video</v>
      </c>
      <c r="T686" t="str">
        <f>RIGHT(R686,LEN(R686)-LEN(S686)-1)</f>
        <v>science fiction</v>
      </c>
    </row>
    <row r="687" spans="1:20" x14ac:dyDescent="0.35">
      <c r="A687">
        <v>440</v>
      </c>
      <c r="B687" s="4" t="s">
        <v>929</v>
      </c>
      <c r="C687" s="3" t="s">
        <v>930</v>
      </c>
      <c r="D687">
        <v>102500</v>
      </c>
      <c r="E687">
        <v>165954</v>
      </c>
      <c r="F687">
        <f>ROUND(100*E687/D687,0)</f>
        <v>162</v>
      </c>
      <c r="G687" t="s">
        <v>20</v>
      </c>
      <c r="H687">
        <v>3131</v>
      </c>
      <c r="I687">
        <f>ROUND(IF(H687&gt;0,E687/H687,0),2)</f>
        <v>53</v>
      </c>
      <c r="J687" t="s">
        <v>21</v>
      </c>
      <c r="K687" t="s">
        <v>22</v>
      </c>
      <c r="L687">
        <v>1498798800</v>
      </c>
      <c r="M687" s="8">
        <f>(((L687/60)/60)/24)+DATE(1970,1,1)</f>
        <v>42916.208333333328</v>
      </c>
      <c r="N687">
        <v>1499662800</v>
      </c>
      <c r="O687" s="8">
        <f>(((N687/60)/60)/24)+DATE(1970,1,1)</f>
        <v>42926.208333333328</v>
      </c>
      <c r="P687" t="b">
        <v>0</v>
      </c>
      <c r="Q687" t="b">
        <v>0</v>
      </c>
      <c r="R687" t="s">
        <v>269</v>
      </c>
      <c r="S687" t="str">
        <f>LEFT(R687,FIND("/",R687)-1)</f>
        <v>film &amp; video</v>
      </c>
      <c r="T687" t="str">
        <f>RIGHT(R687,LEN(R687)-LEN(S687)-1)</f>
        <v>television</v>
      </c>
    </row>
    <row r="688" spans="1:20" x14ac:dyDescent="0.35">
      <c r="A688">
        <v>442</v>
      </c>
      <c r="B688" s="4" t="s">
        <v>933</v>
      </c>
      <c r="C688" s="3" t="s">
        <v>934</v>
      </c>
      <c r="D688">
        <v>5400</v>
      </c>
      <c r="E688">
        <v>10731</v>
      </c>
      <c r="F688">
        <f>ROUND(100*E688/D688,0)</f>
        <v>199</v>
      </c>
      <c r="G688" t="s">
        <v>20</v>
      </c>
      <c r="H688">
        <v>143</v>
      </c>
      <c r="I688">
        <f>ROUND(IF(H688&gt;0,E688/H688,0),2)</f>
        <v>75.040000000000006</v>
      </c>
      <c r="J688" t="s">
        <v>107</v>
      </c>
      <c r="K688" t="s">
        <v>108</v>
      </c>
      <c r="L688">
        <v>1504328400</v>
      </c>
      <c r="M688" s="8">
        <f>(((L688/60)/60)/24)+DATE(1970,1,1)</f>
        <v>42980.208333333328</v>
      </c>
      <c r="N688">
        <v>1505710800</v>
      </c>
      <c r="O688" s="8">
        <f>(((N688/60)/60)/24)+DATE(1970,1,1)</f>
        <v>42996.208333333328</v>
      </c>
      <c r="P688" t="b">
        <v>0</v>
      </c>
      <c r="Q688" t="b">
        <v>0</v>
      </c>
      <c r="R688" t="s">
        <v>33</v>
      </c>
      <c r="S688" t="str">
        <f>LEFT(R688,FIND("/",R688)-1)</f>
        <v>theater</v>
      </c>
      <c r="T688" t="str">
        <f>RIGHT(R688,LEN(R688)-LEN(S688)-1)</f>
        <v>plays</v>
      </c>
    </row>
    <row r="689" spans="1:20" x14ac:dyDescent="0.35">
      <c r="A689">
        <v>444</v>
      </c>
      <c r="B689" s="4" t="s">
        <v>748</v>
      </c>
      <c r="C689" s="3" t="s">
        <v>937</v>
      </c>
      <c r="D689">
        <v>6200</v>
      </c>
      <c r="E689">
        <v>10938</v>
      </c>
      <c r="F689">
        <f>ROUND(100*E689/D689,0)</f>
        <v>176</v>
      </c>
      <c r="G689" t="s">
        <v>20</v>
      </c>
      <c r="H689">
        <v>296</v>
      </c>
      <c r="I689">
        <f>ROUND(IF(H689&gt;0,E689/H689,0),2)</f>
        <v>36.950000000000003</v>
      </c>
      <c r="J689" t="s">
        <v>21</v>
      </c>
      <c r="K689" t="s">
        <v>22</v>
      </c>
      <c r="L689">
        <v>1311483600</v>
      </c>
      <c r="M689" s="8">
        <f>(((L689/60)/60)/24)+DATE(1970,1,1)</f>
        <v>40748.208333333336</v>
      </c>
      <c r="N689">
        <v>1311656400</v>
      </c>
      <c r="O689" s="8">
        <f>(((N689/60)/60)/24)+DATE(1970,1,1)</f>
        <v>40750.208333333336</v>
      </c>
      <c r="P689" t="b">
        <v>0</v>
      </c>
      <c r="Q689" t="b">
        <v>1</v>
      </c>
      <c r="R689" t="s">
        <v>60</v>
      </c>
      <c r="S689" t="str">
        <f>LEFT(R689,FIND("/",R689)-1)</f>
        <v>music</v>
      </c>
      <c r="T689" t="str">
        <f>RIGHT(R689,LEN(R689)-LEN(S689)-1)</f>
        <v>indie rock</v>
      </c>
    </row>
    <row r="690" spans="1:20" ht="31" x14ac:dyDescent="0.35">
      <c r="A690">
        <v>445</v>
      </c>
      <c r="B690" s="4" t="s">
        <v>938</v>
      </c>
      <c r="C690" s="3" t="s">
        <v>939</v>
      </c>
      <c r="D690">
        <v>2100</v>
      </c>
      <c r="E690">
        <v>10739</v>
      </c>
      <c r="F690">
        <f>ROUND(100*E690/D690,0)</f>
        <v>511</v>
      </c>
      <c r="G690" t="s">
        <v>20</v>
      </c>
      <c r="H690">
        <v>170</v>
      </c>
      <c r="I690">
        <f>ROUND(IF(H690&gt;0,E690/H690,0),2)</f>
        <v>63.17</v>
      </c>
      <c r="J690" t="s">
        <v>21</v>
      </c>
      <c r="K690" t="s">
        <v>22</v>
      </c>
      <c r="L690">
        <v>1291356000</v>
      </c>
      <c r="M690" s="8">
        <f>(((L690/60)/60)/24)+DATE(1970,1,1)</f>
        <v>40515.25</v>
      </c>
      <c r="N690">
        <v>1293170400</v>
      </c>
      <c r="O690" s="8">
        <f>(((N690/60)/60)/24)+DATE(1970,1,1)</f>
        <v>40536.25</v>
      </c>
      <c r="P690" t="b">
        <v>0</v>
      </c>
      <c r="Q690" t="b">
        <v>1</v>
      </c>
      <c r="R690" t="s">
        <v>33</v>
      </c>
      <c r="S690" t="str">
        <f>LEFT(R690,FIND("/",R690)-1)</f>
        <v>theater</v>
      </c>
      <c r="T690" t="str">
        <f>RIGHT(R690,LEN(R690)-LEN(S690)-1)</f>
        <v>plays</v>
      </c>
    </row>
    <row r="691" spans="1:20" x14ac:dyDescent="0.35">
      <c r="A691">
        <v>449</v>
      </c>
      <c r="B691" s="4" t="s">
        <v>946</v>
      </c>
      <c r="C691" s="3" t="s">
        <v>947</v>
      </c>
      <c r="D691">
        <v>900</v>
      </c>
      <c r="E691">
        <v>8703</v>
      </c>
      <c r="F691">
        <f>ROUND(100*E691/D691,0)</f>
        <v>967</v>
      </c>
      <c r="G691" t="s">
        <v>20</v>
      </c>
      <c r="H691">
        <v>86</v>
      </c>
      <c r="I691">
        <f>ROUND(IF(H691&gt;0,E691/H691,0),2)</f>
        <v>101.2</v>
      </c>
      <c r="J691" t="s">
        <v>36</v>
      </c>
      <c r="K691" t="s">
        <v>37</v>
      </c>
      <c r="L691">
        <v>1551852000</v>
      </c>
      <c r="M691" s="8">
        <f>(((L691/60)/60)/24)+DATE(1970,1,1)</f>
        <v>43530.25</v>
      </c>
      <c r="N691">
        <v>1553317200</v>
      </c>
      <c r="O691" s="8">
        <f>(((N691/60)/60)/24)+DATE(1970,1,1)</f>
        <v>43547.208333333328</v>
      </c>
      <c r="P691" t="b">
        <v>0</v>
      </c>
      <c r="Q691" t="b">
        <v>0</v>
      </c>
      <c r="R691" t="s">
        <v>89</v>
      </c>
      <c r="S691" t="str">
        <f>LEFT(R691,FIND("/",R691)-1)</f>
        <v>games</v>
      </c>
      <c r="T691" t="str">
        <f>RIGHT(R691,LEN(R691)-LEN(S691)-1)</f>
        <v>video games</v>
      </c>
    </row>
    <row r="692" spans="1:20" x14ac:dyDescent="0.35">
      <c r="A692">
        <v>451</v>
      </c>
      <c r="B692" s="4" t="s">
        <v>950</v>
      </c>
      <c r="C692" s="3" t="s">
        <v>951</v>
      </c>
      <c r="D692">
        <v>148400</v>
      </c>
      <c r="E692">
        <v>182302</v>
      </c>
      <c r="F692">
        <f>ROUND(100*E692/D692,0)</f>
        <v>123</v>
      </c>
      <c r="G692" t="s">
        <v>20</v>
      </c>
      <c r="H692">
        <v>6286</v>
      </c>
      <c r="I692">
        <f>ROUND(IF(H692&gt;0,E692/H692,0),2)</f>
        <v>29</v>
      </c>
      <c r="J692" t="s">
        <v>21</v>
      </c>
      <c r="K692" t="s">
        <v>22</v>
      </c>
      <c r="L692">
        <v>1500440400</v>
      </c>
      <c r="M692" s="8">
        <f>(((L692/60)/60)/24)+DATE(1970,1,1)</f>
        <v>42935.208333333328</v>
      </c>
      <c r="N692">
        <v>1503118800</v>
      </c>
      <c r="O692" s="8">
        <f>(((N692/60)/60)/24)+DATE(1970,1,1)</f>
        <v>42966.208333333328</v>
      </c>
      <c r="P692" t="b">
        <v>0</v>
      </c>
      <c r="Q692" t="b">
        <v>0</v>
      </c>
      <c r="R692" t="s">
        <v>23</v>
      </c>
      <c r="S692" t="str">
        <f>LEFT(R692,FIND("/",R692)-1)</f>
        <v>music</v>
      </c>
      <c r="T692" t="str">
        <f>RIGHT(R692,LEN(R692)-LEN(S692)-1)</f>
        <v>rock</v>
      </c>
    </row>
    <row r="693" spans="1:20" x14ac:dyDescent="0.35">
      <c r="A693">
        <v>455</v>
      </c>
      <c r="B693" s="4" t="s">
        <v>958</v>
      </c>
      <c r="C693" s="3" t="s">
        <v>959</v>
      </c>
      <c r="D693">
        <v>116500</v>
      </c>
      <c r="E693">
        <v>137904</v>
      </c>
      <c r="F693">
        <f>ROUND(100*E693/D693,0)</f>
        <v>118</v>
      </c>
      <c r="G693" t="s">
        <v>20</v>
      </c>
      <c r="H693">
        <v>3727</v>
      </c>
      <c r="I693">
        <f>ROUND(IF(H693&gt;0,E693/H693,0),2)</f>
        <v>37</v>
      </c>
      <c r="J693" t="s">
        <v>21</v>
      </c>
      <c r="K693" t="s">
        <v>22</v>
      </c>
      <c r="L693">
        <v>1316754000</v>
      </c>
      <c r="M693" s="8">
        <f>(((L693/60)/60)/24)+DATE(1970,1,1)</f>
        <v>40809.208333333336</v>
      </c>
      <c r="N693">
        <v>1318741200</v>
      </c>
      <c r="O693" s="8">
        <f>(((N693/60)/60)/24)+DATE(1970,1,1)</f>
        <v>40832.208333333336</v>
      </c>
      <c r="P693" t="b">
        <v>0</v>
      </c>
      <c r="Q693" t="b">
        <v>0</v>
      </c>
      <c r="R693" t="s">
        <v>33</v>
      </c>
      <c r="S693" t="str">
        <f>LEFT(R693,FIND("/",R693)-1)</f>
        <v>theater</v>
      </c>
      <c r="T693" t="str">
        <f>RIGHT(R693,LEN(R693)-LEN(S693)-1)</f>
        <v>plays</v>
      </c>
    </row>
    <row r="694" spans="1:20" ht="31" x14ac:dyDescent="0.35">
      <c r="A694">
        <v>456</v>
      </c>
      <c r="B694" s="4" t="s">
        <v>960</v>
      </c>
      <c r="C694" s="3" t="s">
        <v>961</v>
      </c>
      <c r="D694">
        <v>146400</v>
      </c>
      <c r="E694">
        <v>152438</v>
      </c>
      <c r="F694">
        <f>ROUND(100*E694/D694,0)</f>
        <v>104</v>
      </c>
      <c r="G694" t="s">
        <v>20</v>
      </c>
      <c r="H694">
        <v>1605</v>
      </c>
      <c r="I694">
        <f>ROUND(IF(H694&gt;0,E694/H694,0),2)</f>
        <v>94.98</v>
      </c>
      <c r="J694" t="s">
        <v>21</v>
      </c>
      <c r="K694" t="s">
        <v>22</v>
      </c>
      <c r="L694">
        <v>1518242400</v>
      </c>
      <c r="M694" s="8">
        <f>(((L694/60)/60)/24)+DATE(1970,1,1)</f>
        <v>43141.25</v>
      </c>
      <c r="N694">
        <v>1518242400</v>
      </c>
      <c r="O694" s="8">
        <f>(((N694/60)/60)/24)+DATE(1970,1,1)</f>
        <v>43141.25</v>
      </c>
      <c r="P694" t="b">
        <v>0</v>
      </c>
      <c r="Q694" t="b">
        <v>1</v>
      </c>
      <c r="R694" t="s">
        <v>60</v>
      </c>
      <c r="S694" t="str">
        <f>LEFT(R694,FIND("/",R694)-1)</f>
        <v>music</v>
      </c>
      <c r="T694" t="str">
        <f>RIGHT(R694,LEN(R694)-LEN(S694)-1)</f>
        <v>indie rock</v>
      </c>
    </row>
    <row r="695" spans="1:20" x14ac:dyDescent="0.35">
      <c r="A695">
        <v>458</v>
      </c>
      <c r="B695" s="4" t="s">
        <v>964</v>
      </c>
      <c r="C695" s="3" t="s">
        <v>965</v>
      </c>
      <c r="D695">
        <v>33800</v>
      </c>
      <c r="E695">
        <v>118706</v>
      </c>
      <c r="F695">
        <f>ROUND(100*E695/D695,0)</f>
        <v>351</v>
      </c>
      <c r="G695" t="s">
        <v>20</v>
      </c>
      <c r="H695">
        <v>2120</v>
      </c>
      <c r="I695">
        <f>ROUND(IF(H695&gt;0,E695/H695,0),2)</f>
        <v>55.99</v>
      </c>
      <c r="J695" t="s">
        <v>21</v>
      </c>
      <c r="K695" t="s">
        <v>22</v>
      </c>
      <c r="L695">
        <v>1269752400</v>
      </c>
      <c r="M695" s="8">
        <f>(((L695/60)/60)/24)+DATE(1970,1,1)</f>
        <v>40265.208333333336</v>
      </c>
      <c r="N695">
        <v>1273554000</v>
      </c>
      <c r="O695" s="8">
        <f>(((N695/60)/60)/24)+DATE(1970,1,1)</f>
        <v>40309.208333333336</v>
      </c>
      <c r="P695" t="b">
        <v>0</v>
      </c>
      <c r="Q695" t="b">
        <v>0</v>
      </c>
      <c r="R695" t="s">
        <v>33</v>
      </c>
      <c r="S695" t="str">
        <f>LEFT(R695,FIND("/",R695)-1)</f>
        <v>theater</v>
      </c>
      <c r="T695" t="str">
        <f>RIGHT(R695,LEN(R695)-LEN(S695)-1)</f>
        <v>plays</v>
      </c>
    </row>
    <row r="696" spans="1:20" x14ac:dyDescent="0.35">
      <c r="A696">
        <v>460</v>
      </c>
      <c r="B696" s="4" t="s">
        <v>968</v>
      </c>
      <c r="C696" s="3" t="s">
        <v>969</v>
      </c>
      <c r="D696">
        <v>2400</v>
      </c>
      <c r="E696">
        <v>4119</v>
      </c>
      <c r="F696">
        <f>ROUND(100*E696/D696,0)</f>
        <v>172</v>
      </c>
      <c r="G696" t="s">
        <v>20</v>
      </c>
      <c r="H696">
        <v>50</v>
      </c>
      <c r="I696">
        <f>ROUND(IF(H696&gt;0,E696/H696,0),2)</f>
        <v>82.38</v>
      </c>
      <c r="J696" t="s">
        <v>21</v>
      </c>
      <c r="K696" t="s">
        <v>22</v>
      </c>
      <c r="L696">
        <v>1281330000</v>
      </c>
      <c r="M696" s="8">
        <f>(((L696/60)/60)/24)+DATE(1970,1,1)</f>
        <v>40399.208333333336</v>
      </c>
      <c r="N696">
        <v>1281589200</v>
      </c>
      <c r="O696" s="8">
        <f>(((N696/60)/60)/24)+DATE(1970,1,1)</f>
        <v>40402.208333333336</v>
      </c>
      <c r="P696" t="b">
        <v>0</v>
      </c>
      <c r="Q696" t="b">
        <v>0</v>
      </c>
      <c r="R696" t="s">
        <v>33</v>
      </c>
      <c r="S696" t="str">
        <f>LEFT(R696,FIND("/",R696)-1)</f>
        <v>theater</v>
      </c>
      <c r="T696" t="str">
        <f>RIGHT(R696,LEN(R696)-LEN(S696)-1)</f>
        <v>plays</v>
      </c>
    </row>
    <row r="697" spans="1:20" x14ac:dyDescent="0.35">
      <c r="A697">
        <v>461</v>
      </c>
      <c r="B697" s="4" t="s">
        <v>970</v>
      </c>
      <c r="C697" s="3" t="s">
        <v>971</v>
      </c>
      <c r="D697">
        <v>98800</v>
      </c>
      <c r="E697">
        <v>139354</v>
      </c>
      <c r="F697">
        <f>ROUND(100*E697/D697,0)</f>
        <v>141</v>
      </c>
      <c r="G697" t="s">
        <v>20</v>
      </c>
      <c r="H697">
        <v>2080</v>
      </c>
      <c r="I697">
        <f>ROUND(IF(H697&gt;0,E697/H697,0),2)</f>
        <v>67</v>
      </c>
      <c r="J697" t="s">
        <v>21</v>
      </c>
      <c r="K697" t="s">
        <v>22</v>
      </c>
      <c r="L697">
        <v>1398661200</v>
      </c>
      <c r="M697" s="8">
        <f>(((L697/60)/60)/24)+DATE(1970,1,1)</f>
        <v>41757.208333333336</v>
      </c>
      <c r="N697">
        <v>1400389200</v>
      </c>
      <c r="O697" s="8">
        <f>(((N697/60)/60)/24)+DATE(1970,1,1)</f>
        <v>41777.208333333336</v>
      </c>
      <c r="P697" t="b">
        <v>0</v>
      </c>
      <c r="Q697" t="b">
        <v>0</v>
      </c>
      <c r="R697" t="s">
        <v>53</v>
      </c>
      <c r="S697" t="str">
        <f>LEFT(R697,FIND("/",R697)-1)</f>
        <v>film &amp; video</v>
      </c>
      <c r="T697" t="str">
        <f>RIGHT(R697,LEN(R697)-LEN(S697)-1)</f>
        <v>drama</v>
      </c>
    </row>
    <row r="698" spans="1:20" ht="31" x14ac:dyDescent="0.35">
      <c r="A698">
        <v>463</v>
      </c>
      <c r="B698" s="4" t="s">
        <v>974</v>
      </c>
      <c r="C698" s="3" t="s">
        <v>975</v>
      </c>
      <c r="D698">
        <v>134300</v>
      </c>
      <c r="E698">
        <v>145265</v>
      </c>
      <c r="F698">
        <f>ROUND(100*E698/D698,0)</f>
        <v>108</v>
      </c>
      <c r="G698" t="s">
        <v>20</v>
      </c>
      <c r="H698">
        <v>2105</v>
      </c>
      <c r="I698">
        <f>ROUND(IF(H698&gt;0,E698/H698,0),2)</f>
        <v>69.010000000000005</v>
      </c>
      <c r="J698" t="s">
        <v>21</v>
      </c>
      <c r="K698" t="s">
        <v>22</v>
      </c>
      <c r="L698">
        <v>1388469600</v>
      </c>
      <c r="M698" s="8">
        <f>(((L698/60)/60)/24)+DATE(1970,1,1)</f>
        <v>41639.25</v>
      </c>
      <c r="N698">
        <v>1388815200</v>
      </c>
      <c r="O698" s="8">
        <f>(((N698/60)/60)/24)+DATE(1970,1,1)</f>
        <v>41643.25</v>
      </c>
      <c r="P698" t="b">
        <v>0</v>
      </c>
      <c r="Q698" t="b">
        <v>0</v>
      </c>
      <c r="R698" t="s">
        <v>71</v>
      </c>
      <c r="S698" t="str">
        <f>LEFT(R698,FIND("/",R698)-1)</f>
        <v>film &amp; video</v>
      </c>
      <c r="T698" t="str">
        <f>RIGHT(R698,LEN(R698)-LEN(S698)-1)</f>
        <v>animation</v>
      </c>
    </row>
    <row r="699" spans="1:20" x14ac:dyDescent="0.35">
      <c r="A699">
        <v>464</v>
      </c>
      <c r="B699" s="4" t="s">
        <v>976</v>
      </c>
      <c r="C699" s="3" t="s">
        <v>977</v>
      </c>
      <c r="D699">
        <v>71200</v>
      </c>
      <c r="E699">
        <v>95020</v>
      </c>
      <c r="F699">
        <f>ROUND(100*E699/D699,0)</f>
        <v>133</v>
      </c>
      <c r="G699" t="s">
        <v>20</v>
      </c>
      <c r="H699">
        <v>2436</v>
      </c>
      <c r="I699">
        <f>ROUND(IF(H699&gt;0,E699/H699,0),2)</f>
        <v>39.01</v>
      </c>
      <c r="J699" t="s">
        <v>21</v>
      </c>
      <c r="K699" t="s">
        <v>22</v>
      </c>
      <c r="L699">
        <v>1518328800</v>
      </c>
      <c r="M699" s="8">
        <f>(((L699/60)/60)/24)+DATE(1970,1,1)</f>
        <v>43142.25</v>
      </c>
      <c r="N699">
        <v>1519538400</v>
      </c>
      <c r="O699" s="8">
        <f>(((N699/60)/60)/24)+DATE(1970,1,1)</f>
        <v>43156.25</v>
      </c>
      <c r="P699" t="b">
        <v>0</v>
      </c>
      <c r="Q699" t="b">
        <v>0</v>
      </c>
      <c r="R699" t="s">
        <v>33</v>
      </c>
      <c r="S699" t="str">
        <f>LEFT(R699,FIND("/",R699)-1)</f>
        <v>theater</v>
      </c>
      <c r="T699" t="str">
        <f>RIGHT(R699,LEN(R699)-LEN(S699)-1)</f>
        <v>plays</v>
      </c>
    </row>
    <row r="700" spans="1:20" x14ac:dyDescent="0.35">
      <c r="A700">
        <v>465</v>
      </c>
      <c r="B700" s="4" t="s">
        <v>978</v>
      </c>
      <c r="C700" s="3" t="s">
        <v>979</v>
      </c>
      <c r="D700">
        <v>4700</v>
      </c>
      <c r="E700">
        <v>8829</v>
      </c>
      <c r="F700">
        <f>ROUND(100*E700/D700,0)</f>
        <v>188</v>
      </c>
      <c r="G700" t="s">
        <v>20</v>
      </c>
      <c r="H700">
        <v>80</v>
      </c>
      <c r="I700">
        <f>ROUND(IF(H700&gt;0,E700/H700,0),2)</f>
        <v>110.36</v>
      </c>
      <c r="J700" t="s">
        <v>21</v>
      </c>
      <c r="K700" t="s">
        <v>22</v>
      </c>
      <c r="L700">
        <v>1517032800</v>
      </c>
      <c r="M700" s="8">
        <f>(((L700/60)/60)/24)+DATE(1970,1,1)</f>
        <v>43127.25</v>
      </c>
      <c r="N700">
        <v>1517810400</v>
      </c>
      <c r="O700" s="8">
        <f>(((N700/60)/60)/24)+DATE(1970,1,1)</f>
        <v>43136.25</v>
      </c>
      <c r="P700" t="b">
        <v>0</v>
      </c>
      <c r="Q700" t="b">
        <v>0</v>
      </c>
      <c r="R700" t="s">
        <v>206</v>
      </c>
      <c r="S700" t="str">
        <f>LEFT(R700,FIND("/",R700)-1)</f>
        <v>publishing</v>
      </c>
      <c r="T700" t="str">
        <f>RIGHT(R700,LEN(R700)-LEN(S700)-1)</f>
        <v>translations</v>
      </c>
    </row>
    <row r="701" spans="1:20" x14ac:dyDescent="0.35">
      <c r="A701">
        <v>466</v>
      </c>
      <c r="B701" s="4" t="s">
        <v>980</v>
      </c>
      <c r="C701" s="3" t="s">
        <v>981</v>
      </c>
      <c r="D701">
        <v>1200</v>
      </c>
      <c r="E701">
        <v>3984</v>
      </c>
      <c r="F701">
        <f>ROUND(100*E701/D701,0)</f>
        <v>332</v>
      </c>
      <c r="G701" t="s">
        <v>20</v>
      </c>
      <c r="H701">
        <v>42</v>
      </c>
      <c r="I701">
        <f>ROUND(IF(H701&gt;0,E701/H701,0),2)</f>
        <v>94.86</v>
      </c>
      <c r="J701" t="s">
        <v>21</v>
      </c>
      <c r="K701" t="s">
        <v>22</v>
      </c>
      <c r="L701">
        <v>1368594000</v>
      </c>
      <c r="M701" s="8">
        <f>(((L701/60)/60)/24)+DATE(1970,1,1)</f>
        <v>41409.208333333336</v>
      </c>
      <c r="N701">
        <v>1370581200</v>
      </c>
      <c r="O701" s="8">
        <f>(((N701/60)/60)/24)+DATE(1970,1,1)</f>
        <v>41432.208333333336</v>
      </c>
      <c r="P701" t="b">
        <v>0</v>
      </c>
      <c r="Q701" t="b">
        <v>1</v>
      </c>
      <c r="R701" t="s">
        <v>65</v>
      </c>
      <c r="S701" t="str">
        <f>LEFT(R701,FIND("/",R701)-1)</f>
        <v>technology</v>
      </c>
      <c r="T701" t="str">
        <f>RIGHT(R701,LEN(R701)-LEN(S701)-1)</f>
        <v>wearables</v>
      </c>
    </row>
    <row r="702" spans="1:20" ht="31" x14ac:dyDescent="0.35">
      <c r="A702">
        <v>467</v>
      </c>
      <c r="B702" s="4" t="s">
        <v>982</v>
      </c>
      <c r="C702" s="3" t="s">
        <v>983</v>
      </c>
      <c r="D702">
        <v>1400</v>
      </c>
      <c r="E702">
        <v>8053</v>
      </c>
      <c r="F702">
        <f>ROUND(100*E702/D702,0)</f>
        <v>575</v>
      </c>
      <c r="G702" t="s">
        <v>20</v>
      </c>
      <c r="H702">
        <v>139</v>
      </c>
      <c r="I702">
        <f>ROUND(IF(H702&gt;0,E702/H702,0),2)</f>
        <v>57.94</v>
      </c>
      <c r="J702" t="s">
        <v>15</v>
      </c>
      <c r="K702" t="s">
        <v>16</v>
      </c>
      <c r="L702">
        <v>1448258400</v>
      </c>
      <c r="M702" s="8">
        <f>(((L702/60)/60)/24)+DATE(1970,1,1)</f>
        <v>42331.25</v>
      </c>
      <c r="N702">
        <v>1448863200</v>
      </c>
      <c r="O702" s="8">
        <f>(((N702/60)/60)/24)+DATE(1970,1,1)</f>
        <v>42338.25</v>
      </c>
      <c r="P702" t="b">
        <v>0</v>
      </c>
      <c r="Q702" t="b">
        <v>1</v>
      </c>
      <c r="R702" t="s">
        <v>28</v>
      </c>
      <c r="S702" t="str">
        <f>LEFT(R702,FIND("/",R702)-1)</f>
        <v>technology</v>
      </c>
      <c r="T702" t="str">
        <f>RIGHT(R702,LEN(R702)-LEN(S702)-1)</f>
        <v>web</v>
      </c>
    </row>
    <row r="703" spans="1:20" x14ac:dyDescent="0.35">
      <c r="A703">
        <v>469</v>
      </c>
      <c r="B703" s="4" t="s">
        <v>986</v>
      </c>
      <c r="C703" s="3" t="s">
        <v>987</v>
      </c>
      <c r="D703">
        <v>5600</v>
      </c>
      <c r="E703">
        <v>10328</v>
      </c>
      <c r="F703">
        <f>ROUND(100*E703/D703,0)</f>
        <v>184</v>
      </c>
      <c r="G703" t="s">
        <v>20</v>
      </c>
      <c r="H703">
        <v>159</v>
      </c>
      <c r="I703">
        <f>ROUND(IF(H703&gt;0,E703/H703,0),2)</f>
        <v>64.959999999999994</v>
      </c>
      <c r="J703" t="s">
        <v>21</v>
      </c>
      <c r="K703" t="s">
        <v>22</v>
      </c>
      <c r="L703">
        <v>1431925200</v>
      </c>
      <c r="M703" s="8">
        <f>(((L703/60)/60)/24)+DATE(1970,1,1)</f>
        <v>42142.208333333328</v>
      </c>
      <c r="N703">
        <v>1432098000</v>
      </c>
      <c r="O703" s="8">
        <f>(((N703/60)/60)/24)+DATE(1970,1,1)</f>
        <v>42144.208333333328</v>
      </c>
      <c r="P703" t="b">
        <v>0</v>
      </c>
      <c r="Q703" t="b">
        <v>0</v>
      </c>
      <c r="R703" t="s">
        <v>53</v>
      </c>
      <c r="S703" t="str">
        <f>LEFT(R703,FIND("/",R703)-1)</f>
        <v>film &amp; video</v>
      </c>
      <c r="T703" t="str">
        <f>RIGHT(R703,LEN(R703)-LEN(S703)-1)</f>
        <v>drama</v>
      </c>
    </row>
    <row r="704" spans="1:20" x14ac:dyDescent="0.35">
      <c r="A704">
        <v>470</v>
      </c>
      <c r="B704" s="4" t="s">
        <v>988</v>
      </c>
      <c r="C704" s="3" t="s">
        <v>989</v>
      </c>
      <c r="D704">
        <v>3600</v>
      </c>
      <c r="E704">
        <v>10289</v>
      </c>
      <c r="F704">
        <f>ROUND(100*E704/D704,0)</f>
        <v>286</v>
      </c>
      <c r="G704" t="s">
        <v>20</v>
      </c>
      <c r="H704">
        <v>381</v>
      </c>
      <c r="I704">
        <f>ROUND(IF(H704&gt;0,E704/H704,0),2)</f>
        <v>27.01</v>
      </c>
      <c r="J704" t="s">
        <v>21</v>
      </c>
      <c r="K704" t="s">
        <v>22</v>
      </c>
      <c r="L704">
        <v>1481522400</v>
      </c>
      <c r="M704" s="8">
        <f>(((L704/60)/60)/24)+DATE(1970,1,1)</f>
        <v>42716.25</v>
      </c>
      <c r="N704">
        <v>1482127200</v>
      </c>
      <c r="O704" s="8">
        <f>(((N704/60)/60)/24)+DATE(1970,1,1)</f>
        <v>42723.25</v>
      </c>
      <c r="P704" t="b">
        <v>0</v>
      </c>
      <c r="Q704" t="b">
        <v>0</v>
      </c>
      <c r="R704" t="s">
        <v>65</v>
      </c>
      <c r="S704" t="str">
        <f>LEFT(R704,FIND("/",R704)-1)</f>
        <v>technology</v>
      </c>
      <c r="T704" t="str">
        <f>RIGHT(R704,LEN(R704)-LEN(S704)-1)</f>
        <v>wearables</v>
      </c>
    </row>
    <row r="705" spans="1:20" x14ac:dyDescent="0.35">
      <c r="A705">
        <v>471</v>
      </c>
      <c r="B705" s="4" t="s">
        <v>446</v>
      </c>
      <c r="C705" s="3" t="s">
        <v>990</v>
      </c>
      <c r="D705">
        <v>3100</v>
      </c>
      <c r="E705">
        <v>9889</v>
      </c>
      <c r="F705">
        <f>ROUND(100*E705/D705,0)</f>
        <v>319</v>
      </c>
      <c r="G705" t="s">
        <v>20</v>
      </c>
      <c r="H705">
        <v>194</v>
      </c>
      <c r="I705">
        <f>ROUND(IF(H705&gt;0,E705/H705,0),2)</f>
        <v>50.97</v>
      </c>
      <c r="J705" t="s">
        <v>40</v>
      </c>
      <c r="K705" t="s">
        <v>41</v>
      </c>
      <c r="L705">
        <v>1335934800</v>
      </c>
      <c r="M705" s="8">
        <f>(((L705/60)/60)/24)+DATE(1970,1,1)</f>
        <v>41031.208333333336</v>
      </c>
      <c r="N705">
        <v>1335934800</v>
      </c>
      <c r="O705" s="8">
        <f>(((N705/60)/60)/24)+DATE(1970,1,1)</f>
        <v>41031.208333333336</v>
      </c>
      <c r="P705" t="b">
        <v>0</v>
      </c>
      <c r="Q705" t="b">
        <v>1</v>
      </c>
      <c r="R705" t="s">
        <v>17</v>
      </c>
      <c r="S705" t="str">
        <f>LEFT(R705,FIND("/",R705)-1)</f>
        <v>food</v>
      </c>
      <c r="T705" t="str">
        <f>RIGHT(R705,LEN(R705)-LEN(S705)-1)</f>
        <v>food trucks</v>
      </c>
    </row>
    <row r="706" spans="1:20" x14ac:dyDescent="0.35">
      <c r="A706">
        <v>473</v>
      </c>
      <c r="B706" s="4" t="s">
        <v>993</v>
      </c>
      <c r="C706" s="3" t="s">
        <v>994</v>
      </c>
      <c r="D706">
        <v>5000</v>
      </c>
      <c r="E706">
        <v>8907</v>
      </c>
      <c r="F706">
        <f>ROUND(100*E706/D706,0)</f>
        <v>178</v>
      </c>
      <c r="G706" t="s">
        <v>20</v>
      </c>
      <c r="H706">
        <v>106</v>
      </c>
      <c r="I706">
        <f>ROUND(IF(H706&gt;0,E706/H706,0),2)</f>
        <v>84.03</v>
      </c>
      <c r="J706" t="s">
        <v>21</v>
      </c>
      <c r="K706" t="s">
        <v>22</v>
      </c>
      <c r="L706">
        <v>1529989200</v>
      </c>
      <c r="M706" s="8">
        <f>(((L706/60)/60)/24)+DATE(1970,1,1)</f>
        <v>43277.208333333328</v>
      </c>
      <c r="N706">
        <v>1530075600</v>
      </c>
      <c r="O706" s="8">
        <f>(((N706/60)/60)/24)+DATE(1970,1,1)</f>
        <v>43278.208333333328</v>
      </c>
      <c r="P706" t="b">
        <v>0</v>
      </c>
      <c r="Q706" t="b">
        <v>0</v>
      </c>
      <c r="R706" t="s">
        <v>50</v>
      </c>
      <c r="S706" t="str">
        <f>LEFT(R706,FIND("/",R706)-1)</f>
        <v>music</v>
      </c>
      <c r="T706" t="str">
        <f>RIGHT(R706,LEN(R706)-LEN(S706)-1)</f>
        <v>electric music</v>
      </c>
    </row>
    <row r="707" spans="1:20" x14ac:dyDescent="0.35">
      <c r="A707">
        <v>474</v>
      </c>
      <c r="B707" s="4" t="s">
        <v>995</v>
      </c>
      <c r="C707" s="3" t="s">
        <v>996</v>
      </c>
      <c r="D707">
        <v>4000</v>
      </c>
      <c r="E707">
        <v>14606</v>
      </c>
      <c r="F707">
        <f>ROUND(100*E707/D707,0)</f>
        <v>365</v>
      </c>
      <c r="G707" t="s">
        <v>20</v>
      </c>
      <c r="H707">
        <v>142</v>
      </c>
      <c r="I707">
        <f>ROUND(IF(H707&gt;0,E707/H707,0),2)</f>
        <v>102.86</v>
      </c>
      <c r="J707" t="s">
        <v>21</v>
      </c>
      <c r="K707" t="s">
        <v>22</v>
      </c>
      <c r="L707">
        <v>1418709600</v>
      </c>
      <c r="M707" s="8">
        <f>(((L707/60)/60)/24)+DATE(1970,1,1)</f>
        <v>41989.25</v>
      </c>
      <c r="N707">
        <v>1418796000</v>
      </c>
      <c r="O707" s="8">
        <f>(((N707/60)/60)/24)+DATE(1970,1,1)</f>
        <v>41990.25</v>
      </c>
      <c r="P707" t="b">
        <v>0</v>
      </c>
      <c r="Q707" t="b">
        <v>0</v>
      </c>
      <c r="R707" t="s">
        <v>269</v>
      </c>
      <c r="S707" t="str">
        <f>LEFT(R707,FIND("/",R707)-1)</f>
        <v>film &amp; video</v>
      </c>
      <c r="T707" t="str">
        <f>RIGHT(R707,LEN(R707)-LEN(S707)-1)</f>
        <v>television</v>
      </c>
    </row>
    <row r="708" spans="1:20" ht="31" x14ac:dyDescent="0.35">
      <c r="A708">
        <v>475</v>
      </c>
      <c r="B708" s="4" t="s">
        <v>997</v>
      </c>
      <c r="C708" s="3" t="s">
        <v>998</v>
      </c>
      <c r="D708">
        <v>7400</v>
      </c>
      <c r="E708">
        <v>8432</v>
      </c>
      <c r="F708">
        <f>ROUND(100*E708/D708,0)</f>
        <v>114</v>
      </c>
      <c r="G708" t="s">
        <v>20</v>
      </c>
      <c r="H708">
        <v>211</v>
      </c>
      <c r="I708">
        <f>ROUND(IF(H708&gt;0,E708/H708,0),2)</f>
        <v>39.96</v>
      </c>
      <c r="J708" t="s">
        <v>21</v>
      </c>
      <c r="K708" t="s">
        <v>22</v>
      </c>
      <c r="L708">
        <v>1372136400</v>
      </c>
      <c r="M708" s="8">
        <f>(((L708/60)/60)/24)+DATE(1970,1,1)</f>
        <v>41450.208333333336</v>
      </c>
      <c r="N708">
        <v>1372482000</v>
      </c>
      <c r="O708" s="8">
        <f>(((N708/60)/60)/24)+DATE(1970,1,1)</f>
        <v>41454.208333333336</v>
      </c>
      <c r="P708" t="b">
        <v>0</v>
      </c>
      <c r="Q708" t="b">
        <v>1</v>
      </c>
      <c r="R708" t="s">
        <v>206</v>
      </c>
      <c r="S708" t="str">
        <f>LEFT(R708,FIND("/",R708)-1)</f>
        <v>publishing</v>
      </c>
      <c r="T708" t="str">
        <f>RIGHT(R708,LEN(R708)-LEN(S708)-1)</f>
        <v>translations</v>
      </c>
    </row>
    <row r="709" spans="1:20" x14ac:dyDescent="0.35">
      <c r="A709">
        <v>478</v>
      </c>
      <c r="B709" s="4" t="s">
        <v>1003</v>
      </c>
      <c r="C709" s="3" t="s">
        <v>1004</v>
      </c>
      <c r="D709">
        <v>68800</v>
      </c>
      <c r="E709">
        <v>162603</v>
      </c>
      <c r="F709">
        <f>ROUND(100*E709/D709,0)</f>
        <v>236</v>
      </c>
      <c r="G709" t="s">
        <v>20</v>
      </c>
      <c r="H709">
        <v>2756</v>
      </c>
      <c r="I709">
        <f>ROUND(IF(H709&gt;0,E709/H709,0),2)</f>
        <v>59</v>
      </c>
      <c r="J709" t="s">
        <v>21</v>
      </c>
      <c r="K709" t="s">
        <v>22</v>
      </c>
      <c r="L709">
        <v>1425877200</v>
      </c>
      <c r="M709" s="8">
        <f>(((L709/60)/60)/24)+DATE(1970,1,1)</f>
        <v>42072.208333333328</v>
      </c>
      <c r="N709">
        <v>1426914000</v>
      </c>
      <c r="O709" s="8">
        <f>(((N709/60)/60)/24)+DATE(1970,1,1)</f>
        <v>42084.208333333328</v>
      </c>
      <c r="P709" t="b">
        <v>0</v>
      </c>
      <c r="Q709" t="b">
        <v>0</v>
      </c>
      <c r="R709" t="s">
        <v>65</v>
      </c>
      <c r="S709" t="str">
        <f>LEFT(R709,FIND("/",R709)-1)</f>
        <v>technology</v>
      </c>
      <c r="T709" t="str">
        <f>RIGHT(R709,LEN(R709)-LEN(S709)-1)</f>
        <v>wearables</v>
      </c>
    </row>
    <row r="710" spans="1:20" x14ac:dyDescent="0.35">
      <c r="A710">
        <v>479</v>
      </c>
      <c r="B710" s="4" t="s">
        <v>1005</v>
      </c>
      <c r="C710" s="3" t="s">
        <v>1006</v>
      </c>
      <c r="D710">
        <v>2400</v>
      </c>
      <c r="E710">
        <v>12310</v>
      </c>
      <c r="F710">
        <f>ROUND(100*E710/D710,0)</f>
        <v>513</v>
      </c>
      <c r="G710" t="s">
        <v>20</v>
      </c>
      <c r="H710">
        <v>173</v>
      </c>
      <c r="I710">
        <f>ROUND(IF(H710&gt;0,E710/H710,0),2)</f>
        <v>71.16</v>
      </c>
      <c r="J710" t="s">
        <v>40</v>
      </c>
      <c r="K710" t="s">
        <v>41</v>
      </c>
      <c r="L710">
        <v>1501304400</v>
      </c>
      <c r="M710" s="8">
        <f>(((L710/60)/60)/24)+DATE(1970,1,1)</f>
        <v>42945.208333333328</v>
      </c>
      <c r="N710">
        <v>1501477200</v>
      </c>
      <c r="O710" s="8">
        <f>(((N710/60)/60)/24)+DATE(1970,1,1)</f>
        <v>42947.208333333328</v>
      </c>
      <c r="P710" t="b">
        <v>0</v>
      </c>
      <c r="Q710" t="b">
        <v>0</v>
      </c>
      <c r="R710" t="s">
        <v>17</v>
      </c>
      <c r="S710" t="str">
        <f>LEFT(R710,FIND("/",R710)-1)</f>
        <v>food</v>
      </c>
      <c r="T710" t="str">
        <f>RIGHT(R710,LEN(R710)-LEN(S710)-1)</f>
        <v>food trucks</v>
      </c>
    </row>
    <row r="711" spans="1:20" x14ac:dyDescent="0.35">
      <c r="A711">
        <v>480</v>
      </c>
      <c r="B711" s="4" t="s">
        <v>1007</v>
      </c>
      <c r="C711" s="3" t="s">
        <v>1008</v>
      </c>
      <c r="D711">
        <v>8600</v>
      </c>
      <c r="E711">
        <v>8656</v>
      </c>
      <c r="F711">
        <f>ROUND(100*E711/D711,0)</f>
        <v>101</v>
      </c>
      <c r="G711" t="s">
        <v>20</v>
      </c>
      <c r="H711">
        <v>87</v>
      </c>
      <c r="I711">
        <f>ROUND(IF(H711&gt;0,E711/H711,0),2)</f>
        <v>99.49</v>
      </c>
      <c r="J711" t="s">
        <v>21</v>
      </c>
      <c r="K711" t="s">
        <v>22</v>
      </c>
      <c r="L711">
        <v>1268287200</v>
      </c>
      <c r="M711" s="8">
        <f>(((L711/60)/60)/24)+DATE(1970,1,1)</f>
        <v>40248.25</v>
      </c>
      <c r="N711">
        <v>1269061200</v>
      </c>
      <c r="O711" s="8">
        <f>(((N711/60)/60)/24)+DATE(1970,1,1)</f>
        <v>40257.208333333336</v>
      </c>
      <c r="P711" t="b">
        <v>0</v>
      </c>
      <c r="Q711" t="b">
        <v>1</v>
      </c>
      <c r="R711" t="s">
        <v>122</v>
      </c>
      <c r="S711" t="str">
        <f>LEFT(R711,FIND("/",R711)-1)</f>
        <v>photography</v>
      </c>
      <c r="T711" t="str">
        <f>RIGHT(R711,LEN(R711)-LEN(S711)-1)</f>
        <v>photography books</v>
      </c>
    </row>
    <row r="712" spans="1:20" x14ac:dyDescent="0.35">
      <c r="A712">
        <v>484</v>
      </c>
      <c r="B712" s="4" t="s">
        <v>1015</v>
      </c>
      <c r="C712" s="3" t="s">
        <v>1016</v>
      </c>
      <c r="D712">
        <v>29600</v>
      </c>
      <c r="E712">
        <v>77021</v>
      </c>
      <c r="F712">
        <f>ROUND(100*E712/D712,0)</f>
        <v>260</v>
      </c>
      <c r="G712" t="s">
        <v>20</v>
      </c>
      <c r="H712">
        <v>1572</v>
      </c>
      <c r="I712">
        <f>ROUND(IF(H712&gt;0,E712/H712,0),2)</f>
        <v>49</v>
      </c>
      <c r="J712" t="s">
        <v>40</v>
      </c>
      <c r="K712" t="s">
        <v>41</v>
      </c>
      <c r="L712">
        <v>1407128400</v>
      </c>
      <c r="M712" s="8">
        <f>(((L712/60)/60)/24)+DATE(1970,1,1)</f>
        <v>41855.208333333336</v>
      </c>
      <c r="N712">
        <v>1411362000</v>
      </c>
      <c r="O712" s="8">
        <f>(((N712/60)/60)/24)+DATE(1970,1,1)</f>
        <v>41904.208333333336</v>
      </c>
      <c r="P712" t="b">
        <v>0</v>
      </c>
      <c r="Q712" t="b">
        <v>1</v>
      </c>
      <c r="R712" t="s">
        <v>17</v>
      </c>
      <c r="S712" t="str">
        <f>LEFT(R712,FIND("/",R712)-1)</f>
        <v>food</v>
      </c>
      <c r="T712" t="str">
        <f>RIGHT(R712,LEN(R712)-LEN(S712)-1)</f>
        <v>food trucks</v>
      </c>
    </row>
    <row r="713" spans="1:20" x14ac:dyDescent="0.35">
      <c r="A713">
        <v>487</v>
      </c>
      <c r="B713" s="4" t="s">
        <v>1021</v>
      </c>
      <c r="C713" s="3" t="s">
        <v>1022</v>
      </c>
      <c r="D713">
        <v>110300</v>
      </c>
      <c r="E713">
        <v>197024</v>
      </c>
      <c r="F713">
        <f>ROUND(100*E713/D713,0)</f>
        <v>179</v>
      </c>
      <c r="G713" t="s">
        <v>20</v>
      </c>
      <c r="H713">
        <v>2346</v>
      </c>
      <c r="I713">
        <f>ROUND(IF(H713&gt;0,E713/H713,0),2)</f>
        <v>83.98</v>
      </c>
      <c r="J713" t="s">
        <v>21</v>
      </c>
      <c r="K713" t="s">
        <v>22</v>
      </c>
      <c r="L713">
        <v>1492664400</v>
      </c>
      <c r="M713" s="8">
        <f>(((L713/60)/60)/24)+DATE(1970,1,1)</f>
        <v>42845.208333333328</v>
      </c>
      <c r="N713">
        <v>1495515600</v>
      </c>
      <c r="O713" s="8">
        <f>(((N713/60)/60)/24)+DATE(1970,1,1)</f>
        <v>42878.208333333328</v>
      </c>
      <c r="P713" t="b">
        <v>0</v>
      </c>
      <c r="Q713" t="b">
        <v>0</v>
      </c>
      <c r="R713" t="s">
        <v>33</v>
      </c>
      <c r="S713" t="str">
        <f>LEFT(R713,FIND("/",R713)-1)</f>
        <v>theater</v>
      </c>
      <c r="T713" t="str">
        <f>RIGHT(R713,LEN(R713)-LEN(S713)-1)</f>
        <v>plays</v>
      </c>
    </row>
    <row r="714" spans="1:20" x14ac:dyDescent="0.35">
      <c r="A714">
        <v>488</v>
      </c>
      <c r="B714" s="4" t="s">
        <v>1023</v>
      </c>
      <c r="C714" s="3" t="s">
        <v>1024</v>
      </c>
      <c r="D714">
        <v>5300</v>
      </c>
      <c r="E714">
        <v>11663</v>
      </c>
      <c r="F714">
        <f>ROUND(100*E714/D714,0)</f>
        <v>220</v>
      </c>
      <c r="G714" t="s">
        <v>20</v>
      </c>
      <c r="H714">
        <v>115</v>
      </c>
      <c r="I714">
        <f>ROUND(IF(H714&gt;0,E714/H714,0),2)</f>
        <v>101.42</v>
      </c>
      <c r="J714" t="s">
        <v>21</v>
      </c>
      <c r="K714" t="s">
        <v>22</v>
      </c>
      <c r="L714">
        <v>1454479200</v>
      </c>
      <c r="M714" s="8">
        <f>(((L714/60)/60)/24)+DATE(1970,1,1)</f>
        <v>42403.25</v>
      </c>
      <c r="N714">
        <v>1455948000</v>
      </c>
      <c r="O714" s="8">
        <f>(((N714/60)/60)/24)+DATE(1970,1,1)</f>
        <v>42420.25</v>
      </c>
      <c r="P714" t="b">
        <v>0</v>
      </c>
      <c r="Q714" t="b">
        <v>0</v>
      </c>
      <c r="R714" t="s">
        <v>33</v>
      </c>
      <c r="S714" t="str">
        <f>LEFT(R714,FIND("/",R714)-1)</f>
        <v>theater</v>
      </c>
      <c r="T714" t="str">
        <f>RIGHT(R714,LEN(R714)-LEN(S714)-1)</f>
        <v>plays</v>
      </c>
    </row>
    <row r="715" spans="1:20" x14ac:dyDescent="0.35">
      <c r="A715">
        <v>489</v>
      </c>
      <c r="B715" s="4" t="s">
        <v>1025</v>
      </c>
      <c r="C715" s="3" t="s">
        <v>1026</v>
      </c>
      <c r="D715">
        <v>9200</v>
      </c>
      <c r="E715">
        <v>9339</v>
      </c>
      <c r="F715">
        <f>ROUND(100*E715/D715,0)</f>
        <v>102</v>
      </c>
      <c r="G715" t="s">
        <v>20</v>
      </c>
      <c r="H715">
        <v>85</v>
      </c>
      <c r="I715">
        <f>ROUND(IF(H715&gt;0,E715/H715,0),2)</f>
        <v>109.87</v>
      </c>
      <c r="J715" t="s">
        <v>107</v>
      </c>
      <c r="K715" t="s">
        <v>108</v>
      </c>
      <c r="L715">
        <v>1281934800</v>
      </c>
      <c r="M715" s="8">
        <f>(((L715/60)/60)/24)+DATE(1970,1,1)</f>
        <v>40406.208333333336</v>
      </c>
      <c r="N715">
        <v>1282366800</v>
      </c>
      <c r="O715" s="8">
        <f>(((N715/60)/60)/24)+DATE(1970,1,1)</f>
        <v>40411.208333333336</v>
      </c>
      <c r="P715" t="b">
        <v>0</v>
      </c>
      <c r="Q715" t="b">
        <v>0</v>
      </c>
      <c r="R715" t="s">
        <v>65</v>
      </c>
      <c r="S715" t="str">
        <f>LEFT(R715,FIND("/",R715)-1)</f>
        <v>technology</v>
      </c>
      <c r="T715" t="str">
        <f>RIGHT(R715,LEN(R715)-LEN(S715)-1)</f>
        <v>wearables</v>
      </c>
    </row>
    <row r="716" spans="1:20" x14ac:dyDescent="0.35">
      <c r="A716">
        <v>490</v>
      </c>
      <c r="B716" s="4" t="s">
        <v>1027</v>
      </c>
      <c r="C716" s="3" t="s">
        <v>1028</v>
      </c>
      <c r="D716">
        <v>2400</v>
      </c>
      <c r="E716">
        <v>4596</v>
      </c>
      <c r="F716">
        <f>ROUND(100*E716/D716,0)</f>
        <v>192</v>
      </c>
      <c r="G716" t="s">
        <v>20</v>
      </c>
      <c r="H716">
        <v>144</v>
      </c>
      <c r="I716">
        <f>ROUND(IF(H716&gt;0,E716/H716,0),2)</f>
        <v>31.92</v>
      </c>
      <c r="J716" t="s">
        <v>21</v>
      </c>
      <c r="K716" t="s">
        <v>22</v>
      </c>
      <c r="L716">
        <v>1573970400</v>
      </c>
      <c r="M716" s="8">
        <f>(((L716/60)/60)/24)+DATE(1970,1,1)</f>
        <v>43786.25</v>
      </c>
      <c r="N716">
        <v>1574575200</v>
      </c>
      <c r="O716" s="8">
        <f>(((N716/60)/60)/24)+DATE(1970,1,1)</f>
        <v>43793.25</v>
      </c>
      <c r="P716" t="b">
        <v>0</v>
      </c>
      <c r="Q716" t="b">
        <v>0</v>
      </c>
      <c r="R716" t="s">
        <v>1029</v>
      </c>
      <c r="S716" t="str">
        <f>LEFT(R716,FIND("/",R716)-1)</f>
        <v>journalism</v>
      </c>
      <c r="T716" t="str">
        <f>RIGHT(R716,LEN(R716)-LEN(S716)-1)</f>
        <v>audio</v>
      </c>
    </row>
    <row r="717" spans="1:20" ht="31" x14ac:dyDescent="0.35">
      <c r="A717">
        <v>491</v>
      </c>
      <c r="B717" s="4" t="s">
        <v>1030</v>
      </c>
      <c r="C717" s="3" t="s">
        <v>1031</v>
      </c>
      <c r="D717">
        <v>56800</v>
      </c>
      <c r="E717">
        <v>173437</v>
      </c>
      <c r="F717">
        <f>ROUND(100*E717/D717,0)</f>
        <v>305</v>
      </c>
      <c r="G717" t="s">
        <v>20</v>
      </c>
      <c r="H717">
        <v>2443</v>
      </c>
      <c r="I717">
        <f>ROUND(IF(H717&gt;0,E717/H717,0),2)</f>
        <v>70.989999999999995</v>
      </c>
      <c r="J717" t="s">
        <v>21</v>
      </c>
      <c r="K717" t="s">
        <v>22</v>
      </c>
      <c r="L717">
        <v>1372654800</v>
      </c>
      <c r="M717" s="8">
        <f>(((L717/60)/60)/24)+DATE(1970,1,1)</f>
        <v>41456.208333333336</v>
      </c>
      <c r="N717">
        <v>1374901200</v>
      </c>
      <c r="O717" s="8">
        <f>(((N717/60)/60)/24)+DATE(1970,1,1)</f>
        <v>41482.208333333336</v>
      </c>
      <c r="P717" t="b">
        <v>0</v>
      </c>
      <c r="Q717" t="b">
        <v>1</v>
      </c>
      <c r="R717" t="s">
        <v>17</v>
      </c>
      <c r="S717" t="str">
        <f>LEFT(R717,FIND("/",R717)-1)</f>
        <v>food</v>
      </c>
      <c r="T717" t="str">
        <f>RIGHT(R717,LEN(R717)-LEN(S717)-1)</f>
        <v>food trucks</v>
      </c>
    </row>
    <row r="718" spans="1:20" x14ac:dyDescent="0.35">
      <c r="A718">
        <v>493</v>
      </c>
      <c r="B718" s="4" t="s">
        <v>1034</v>
      </c>
      <c r="C718" s="3" t="s">
        <v>1035</v>
      </c>
      <c r="D718">
        <v>900</v>
      </c>
      <c r="E718">
        <v>6514</v>
      </c>
      <c r="F718">
        <f>ROUND(100*E718/D718,0)</f>
        <v>724</v>
      </c>
      <c r="G718" t="s">
        <v>20</v>
      </c>
      <c r="H718">
        <v>64</v>
      </c>
      <c r="I718">
        <f>ROUND(IF(H718&gt;0,E718/H718,0),2)</f>
        <v>101.78</v>
      </c>
      <c r="J718" t="s">
        <v>21</v>
      </c>
      <c r="K718" t="s">
        <v>22</v>
      </c>
      <c r="L718">
        <v>1561784400</v>
      </c>
      <c r="M718" s="8">
        <f>(((L718/60)/60)/24)+DATE(1970,1,1)</f>
        <v>43645.208333333328</v>
      </c>
      <c r="N718">
        <v>1562907600</v>
      </c>
      <c r="O718" s="8">
        <f>(((N718/60)/60)/24)+DATE(1970,1,1)</f>
        <v>43658.208333333328</v>
      </c>
      <c r="P718" t="b">
        <v>0</v>
      </c>
      <c r="Q718" t="b">
        <v>0</v>
      </c>
      <c r="R718" t="s">
        <v>122</v>
      </c>
      <c r="S718" t="str">
        <f>LEFT(R718,FIND("/",R718)-1)</f>
        <v>photography</v>
      </c>
      <c r="T718" t="str">
        <f>RIGHT(R718,LEN(R718)-LEN(S718)-1)</f>
        <v>photography books</v>
      </c>
    </row>
    <row r="719" spans="1:20" ht="31" x14ac:dyDescent="0.35">
      <c r="A719">
        <v>494</v>
      </c>
      <c r="B719" s="4" t="s">
        <v>1036</v>
      </c>
      <c r="C719" s="3" t="s">
        <v>1037</v>
      </c>
      <c r="D719">
        <v>2500</v>
      </c>
      <c r="E719">
        <v>13684</v>
      </c>
      <c r="F719">
        <f>ROUND(100*E719/D719,0)</f>
        <v>547</v>
      </c>
      <c r="G719" t="s">
        <v>20</v>
      </c>
      <c r="H719">
        <v>268</v>
      </c>
      <c r="I719">
        <f>ROUND(IF(H719&gt;0,E719/H719,0),2)</f>
        <v>51.06</v>
      </c>
      <c r="J719" t="s">
        <v>21</v>
      </c>
      <c r="K719" t="s">
        <v>22</v>
      </c>
      <c r="L719">
        <v>1332392400</v>
      </c>
      <c r="M719" s="8">
        <f>(((L719/60)/60)/24)+DATE(1970,1,1)</f>
        <v>40990.208333333336</v>
      </c>
      <c r="N719">
        <v>1332478800</v>
      </c>
      <c r="O719" s="8">
        <f>(((N719/60)/60)/24)+DATE(1970,1,1)</f>
        <v>40991.208333333336</v>
      </c>
      <c r="P719" t="b">
        <v>0</v>
      </c>
      <c r="Q719" t="b">
        <v>0</v>
      </c>
      <c r="R719" t="s">
        <v>65</v>
      </c>
      <c r="S719" t="str">
        <f>LEFT(R719,FIND("/",R719)-1)</f>
        <v>technology</v>
      </c>
      <c r="T719" t="str">
        <f>RIGHT(R719,LEN(R719)-LEN(S719)-1)</f>
        <v>wearables</v>
      </c>
    </row>
    <row r="720" spans="1:20" x14ac:dyDescent="0.35">
      <c r="A720">
        <v>495</v>
      </c>
      <c r="B720" s="4" t="s">
        <v>1038</v>
      </c>
      <c r="C720" s="3" t="s">
        <v>1039</v>
      </c>
      <c r="D720">
        <v>3200</v>
      </c>
      <c r="E720">
        <v>13264</v>
      </c>
      <c r="F720">
        <f>ROUND(100*E720/D720,0)</f>
        <v>415</v>
      </c>
      <c r="G720" t="s">
        <v>20</v>
      </c>
      <c r="H720">
        <v>195</v>
      </c>
      <c r="I720">
        <f>ROUND(IF(H720&gt;0,E720/H720,0),2)</f>
        <v>68.02</v>
      </c>
      <c r="J720" t="s">
        <v>36</v>
      </c>
      <c r="K720" t="s">
        <v>37</v>
      </c>
      <c r="L720">
        <v>1402376400</v>
      </c>
      <c r="M720" s="8">
        <f>(((L720/60)/60)/24)+DATE(1970,1,1)</f>
        <v>41800.208333333336</v>
      </c>
      <c r="N720">
        <v>1402722000</v>
      </c>
      <c r="O720" s="8">
        <f>(((N720/60)/60)/24)+DATE(1970,1,1)</f>
        <v>41804.208333333336</v>
      </c>
      <c r="P720" t="b">
        <v>0</v>
      </c>
      <c r="Q720" t="b">
        <v>0</v>
      </c>
      <c r="R720" t="s">
        <v>33</v>
      </c>
      <c r="S720" t="str">
        <f>LEFT(R720,FIND("/",R720)-1)</f>
        <v>theater</v>
      </c>
      <c r="T720" t="str">
        <f>RIGHT(R720,LEN(R720)-LEN(S720)-1)</f>
        <v>plays</v>
      </c>
    </row>
    <row r="721" spans="1:20" x14ac:dyDescent="0.35">
      <c r="A721">
        <v>502</v>
      </c>
      <c r="B721" s="4" t="s">
        <v>477</v>
      </c>
      <c r="C721" s="3" t="s">
        <v>1052</v>
      </c>
      <c r="D721">
        <v>1300</v>
      </c>
      <c r="E721">
        <v>6889</v>
      </c>
      <c r="F721">
        <f>ROUND(100*E721/D721,0)</f>
        <v>530</v>
      </c>
      <c r="G721" t="s">
        <v>20</v>
      </c>
      <c r="H721">
        <v>186</v>
      </c>
      <c r="I721">
        <f>ROUND(IF(H721&gt;0,E721/H721,0),2)</f>
        <v>37.04</v>
      </c>
      <c r="J721" t="s">
        <v>26</v>
      </c>
      <c r="K721" t="s">
        <v>27</v>
      </c>
      <c r="L721">
        <v>1343365200</v>
      </c>
      <c r="M721" s="8">
        <f>(((L721/60)/60)/24)+DATE(1970,1,1)</f>
        <v>41117.208333333336</v>
      </c>
      <c r="N721">
        <v>1345870800</v>
      </c>
      <c r="O721" s="8">
        <f>(((N721/60)/60)/24)+DATE(1970,1,1)</f>
        <v>41146.208333333336</v>
      </c>
      <c r="P721" t="b">
        <v>0</v>
      </c>
      <c r="Q721" t="b">
        <v>1</v>
      </c>
      <c r="R721" t="s">
        <v>89</v>
      </c>
      <c r="S721" t="str">
        <f>LEFT(R721,FIND("/",R721)-1)</f>
        <v>games</v>
      </c>
      <c r="T721" t="str">
        <f>RIGHT(R721,LEN(R721)-LEN(S721)-1)</f>
        <v>video games</v>
      </c>
    </row>
    <row r="722" spans="1:20" ht="31" x14ac:dyDescent="0.35">
      <c r="A722">
        <v>503</v>
      </c>
      <c r="B722" s="4" t="s">
        <v>1053</v>
      </c>
      <c r="C722" s="3" t="s">
        <v>1054</v>
      </c>
      <c r="D722">
        <v>25500</v>
      </c>
      <c r="E722">
        <v>45983</v>
      </c>
      <c r="F722">
        <f>ROUND(100*E722/D722,0)</f>
        <v>180</v>
      </c>
      <c r="G722" t="s">
        <v>20</v>
      </c>
      <c r="H722">
        <v>460</v>
      </c>
      <c r="I722">
        <f>ROUND(IF(H722&gt;0,E722/H722,0),2)</f>
        <v>99.96</v>
      </c>
      <c r="J722" t="s">
        <v>21</v>
      </c>
      <c r="K722" t="s">
        <v>22</v>
      </c>
      <c r="L722">
        <v>1435726800</v>
      </c>
      <c r="M722" s="8">
        <f>(((L722/60)/60)/24)+DATE(1970,1,1)</f>
        <v>42186.208333333328</v>
      </c>
      <c r="N722">
        <v>1437454800</v>
      </c>
      <c r="O722" s="8">
        <f>(((N722/60)/60)/24)+DATE(1970,1,1)</f>
        <v>42206.208333333328</v>
      </c>
      <c r="P722" t="b">
        <v>0</v>
      </c>
      <c r="Q722" t="b">
        <v>0</v>
      </c>
      <c r="R722" t="s">
        <v>53</v>
      </c>
      <c r="S722" t="str">
        <f>LEFT(R722,FIND("/",R722)-1)</f>
        <v>film &amp; video</v>
      </c>
      <c r="T722" t="str">
        <f>RIGHT(R722,LEN(R722)-LEN(S722)-1)</f>
        <v>drama</v>
      </c>
    </row>
    <row r="723" spans="1:20" x14ac:dyDescent="0.35">
      <c r="A723">
        <v>506</v>
      </c>
      <c r="B723" s="4" t="s">
        <v>1059</v>
      </c>
      <c r="C723" s="3" t="s">
        <v>1060</v>
      </c>
      <c r="D723">
        <v>18000</v>
      </c>
      <c r="E723">
        <v>166874</v>
      </c>
      <c r="F723">
        <f>ROUND(100*E723/D723,0)</f>
        <v>927</v>
      </c>
      <c r="G723" t="s">
        <v>20</v>
      </c>
      <c r="H723">
        <v>2528</v>
      </c>
      <c r="I723">
        <f>ROUND(IF(H723&gt;0,E723/H723,0),2)</f>
        <v>66.010000000000005</v>
      </c>
      <c r="J723" t="s">
        <v>21</v>
      </c>
      <c r="K723" t="s">
        <v>22</v>
      </c>
      <c r="L723">
        <v>1511416800</v>
      </c>
      <c r="M723" s="8">
        <f>(((L723/60)/60)/24)+DATE(1970,1,1)</f>
        <v>43062.25</v>
      </c>
      <c r="N723">
        <v>1512885600</v>
      </c>
      <c r="O723" s="8">
        <f>(((N723/60)/60)/24)+DATE(1970,1,1)</f>
        <v>43079.25</v>
      </c>
      <c r="P723" t="b">
        <v>0</v>
      </c>
      <c r="Q723" t="b">
        <v>1</v>
      </c>
      <c r="R723" t="s">
        <v>33</v>
      </c>
      <c r="S723" t="str">
        <f>LEFT(R723,FIND("/",R723)-1)</f>
        <v>theater</v>
      </c>
      <c r="T723" t="str">
        <f>RIGHT(R723,LEN(R723)-LEN(S723)-1)</f>
        <v>plays</v>
      </c>
    </row>
    <row r="724" spans="1:20" x14ac:dyDescent="0.35">
      <c r="A724">
        <v>508</v>
      </c>
      <c r="B724" s="4" t="s">
        <v>1063</v>
      </c>
      <c r="C724" s="3" t="s">
        <v>1064</v>
      </c>
      <c r="D724">
        <v>172700</v>
      </c>
      <c r="E724">
        <v>193820</v>
      </c>
      <c r="F724">
        <f>ROUND(100*E724/D724,0)</f>
        <v>112</v>
      </c>
      <c r="G724" t="s">
        <v>20</v>
      </c>
      <c r="H724">
        <v>3657</v>
      </c>
      <c r="I724">
        <f>ROUND(IF(H724&gt;0,E724/H724,0),2)</f>
        <v>53</v>
      </c>
      <c r="J724" t="s">
        <v>21</v>
      </c>
      <c r="K724" t="s">
        <v>22</v>
      </c>
      <c r="L724">
        <v>1532840400</v>
      </c>
      <c r="M724" s="8">
        <f>(((L724/60)/60)/24)+DATE(1970,1,1)</f>
        <v>43310.208333333328</v>
      </c>
      <c r="N724">
        <v>1534654800</v>
      </c>
      <c r="O724" s="8">
        <f>(((N724/60)/60)/24)+DATE(1970,1,1)</f>
        <v>43331.208333333328</v>
      </c>
      <c r="P724" t="b">
        <v>0</v>
      </c>
      <c r="Q724" t="b">
        <v>0</v>
      </c>
      <c r="R724" t="s">
        <v>33</v>
      </c>
      <c r="S724" t="str">
        <f>LEFT(R724,FIND("/",R724)-1)</f>
        <v>theater</v>
      </c>
      <c r="T724" t="str">
        <f>RIGHT(R724,LEN(R724)-LEN(S724)-1)</f>
        <v>plays</v>
      </c>
    </row>
    <row r="725" spans="1:20" x14ac:dyDescent="0.35">
      <c r="A725">
        <v>510</v>
      </c>
      <c r="B725" s="4" t="s">
        <v>1066</v>
      </c>
      <c r="C725" s="3" t="s">
        <v>1067</v>
      </c>
      <c r="D725">
        <v>7800</v>
      </c>
      <c r="E725">
        <v>9289</v>
      </c>
      <c r="F725">
        <f>ROUND(100*E725/D725,0)</f>
        <v>119</v>
      </c>
      <c r="G725" t="s">
        <v>20</v>
      </c>
      <c r="H725">
        <v>131</v>
      </c>
      <c r="I725">
        <f>ROUND(IF(H725&gt;0,E725/H725,0),2)</f>
        <v>70.91</v>
      </c>
      <c r="J725" t="s">
        <v>26</v>
      </c>
      <c r="K725" t="s">
        <v>27</v>
      </c>
      <c r="L725">
        <v>1527742800</v>
      </c>
      <c r="M725" s="8">
        <f>(((L725/60)/60)/24)+DATE(1970,1,1)</f>
        <v>43251.208333333328</v>
      </c>
      <c r="N725">
        <v>1529816400</v>
      </c>
      <c r="O725" s="8">
        <f>(((N725/60)/60)/24)+DATE(1970,1,1)</f>
        <v>43275.208333333328</v>
      </c>
      <c r="P725" t="b">
        <v>0</v>
      </c>
      <c r="Q725" t="b">
        <v>0</v>
      </c>
      <c r="R725" t="s">
        <v>53</v>
      </c>
      <c r="S725" t="str">
        <f>LEFT(R725,FIND("/",R725)-1)</f>
        <v>film &amp; video</v>
      </c>
      <c r="T725" t="str">
        <f>RIGHT(R725,LEN(R725)-LEN(S725)-1)</f>
        <v>drama</v>
      </c>
    </row>
    <row r="726" spans="1:20" x14ac:dyDescent="0.35">
      <c r="A726">
        <v>512</v>
      </c>
      <c r="B726" s="4" t="s">
        <v>1070</v>
      </c>
      <c r="C726" s="3" t="s">
        <v>1071</v>
      </c>
      <c r="D726">
        <v>9100</v>
      </c>
      <c r="E726">
        <v>12678</v>
      </c>
      <c r="F726">
        <f>ROUND(100*E726/D726,0)</f>
        <v>139</v>
      </c>
      <c r="G726" t="s">
        <v>20</v>
      </c>
      <c r="H726">
        <v>239</v>
      </c>
      <c r="I726">
        <f>ROUND(IF(H726&gt;0,E726/H726,0),2)</f>
        <v>53.05</v>
      </c>
      <c r="J726" t="s">
        <v>21</v>
      </c>
      <c r="K726" t="s">
        <v>22</v>
      </c>
      <c r="L726">
        <v>1404536400</v>
      </c>
      <c r="M726" s="8">
        <f>(((L726/60)/60)/24)+DATE(1970,1,1)</f>
        <v>41825.208333333336</v>
      </c>
      <c r="N726">
        <v>1404622800</v>
      </c>
      <c r="O726" s="8">
        <f>(((N726/60)/60)/24)+DATE(1970,1,1)</f>
        <v>41826.208333333336</v>
      </c>
      <c r="P726" t="b">
        <v>0</v>
      </c>
      <c r="Q726" t="b">
        <v>1</v>
      </c>
      <c r="R726" t="s">
        <v>89</v>
      </c>
      <c r="S726" t="str">
        <f>LEFT(R726,FIND("/",R726)-1)</f>
        <v>games</v>
      </c>
      <c r="T726" t="str">
        <f>RIGHT(R726,LEN(R726)-LEN(S726)-1)</f>
        <v>video games</v>
      </c>
    </row>
    <row r="727" spans="1:20" x14ac:dyDescent="0.35">
      <c r="A727">
        <v>517</v>
      </c>
      <c r="B727" s="4" t="s">
        <v>1080</v>
      </c>
      <c r="C727" s="3" t="s">
        <v>1081</v>
      </c>
      <c r="D727">
        <v>5900</v>
      </c>
      <c r="E727">
        <v>6608</v>
      </c>
      <c r="F727">
        <f>ROUND(100*E727/D727,0)</f>
        <v>112</v>
      </c>
      <c r="G727" t="s">
        <v>20</v>
      </c>
      <c r="H727">
        <v>78</v>
      </c>
      <c r="I727">
        <f>ROUND(IF(H727&gt;0,E727/H727,0),2)</f>
        <v>84.72</v>
      </c>
      <c r="J727" t="s">
        <v>21</v>
      </c>
      <c r="K727" t="s">
        <v>22</v>
      </c>
      <c r="L727">
        <v>1493960400</v>
      </c>
      <c r="M727" s="8">
        <f>(((L727/60)/60)/24)+DATE(1970,1,1)</f>
        <v>42860.208333333328</v>
      </c>
      <c r="N727">
        <v>1494392400</v>
      </c>
      <c r="O727" s="8">
        <f>(((N727/60)/60)/24)+DATE(1970,1,1)</f>
        <v>42865.208333333328</v>
      </c>
      <c r="P727" t="b">
        <v>0</v>
      </c>
      <c r="Q727" t="b">
        <v>0</v>
      </c>
      <c r="R727" t="s">
        <v>17</v>
      </c>
      <c r="S727" t="str">
        <f>LEFT(R727,FIND("/",R727)-1)</f>
        <v>food</v>
      </c>
      <c r="T727" t="str">
        <f>RIGHT(R727,LEN(R727)-LEN(S727)-1)</f>
        <v>food trucks</v>
      </c>
    </row>
    <row r="728" spans="1:20" x14ac:dyDescent="0.35">
      <c r="A728">
        <v>519</v>
      </c>
      <c r="B728" s="4" t="s">
        <v>1084</v>
      </c>
      <c r="C728" s="3" t="s">
        <v>1085</v>
      </c>
      <c r="D728">
        <v>177700</v>
      </c>
      <c r="E728">
        <v>180802</v>
      </c>
      <c r="F728">
        <f>ROUND(100*E728/D728,0)</f>
        <v>102</v>
      </c>
      <c r="G728" t="s">
        <v>20</v>
      </c>
      <c r="H728">
        <v>1773</v>
      </c>
      <c r="I728">
        <f>ROUND(IF(H728&gt;0,E728/H728,0),2)</f>
        <v>101.98</v>
      </c>
      <c r="J728" t="s">
        <v>21</v>
      </c>
      <c r="K728" t="s">
        <v>22</v>
      </c>
      <c r="L728">
        <v>1420696800</v>
      </c>
      <c r="M728" s="8">
        <f>(((L728/60)/60)/24)+DATE(1970,1,1)</f>
        <v>42012.25</v>
      </c>
      <c r="N728">
        <v>1421906400</v>
      </c>
      <c r="O728" s="8">
        <f>(((N728/60)/60)/24)+DATE(1970,1,1)</f>
        <v>42026.25</v>
      </c>
      <c r="P728" t="b">
        <v>0</v>
      </c>
      <c r="Q728" t="b">
        <v>1</v>
      </c>
      <c r="R728" t="s">
        <v>23</v>
      </c>
      <c r="S728" t="str">
        <f>LEFT(R728,FIND("/",R728)-1)</f>
        <v>music</v>
      </c>
      <c r="T728" t="str">
        <f>RIGHT(R728,LEN(R728)-LEN(S728)-1)</f>
        <v>rock</v>
      </c>
    </row>
    <row r="729" spans="1:20" x14ac:dyDescent="0.35">
      <c r="A729">
        <v>520</v>
      </c>
      <c r="B729" s="4" t="s">
        <v>1086</v>
      </c>
      <c r="C729" s="3" t="s">
        <v>1087</v>
      </c>
      <c r="D729">
        <v>800</v>
      </c>
      <c r="E729">
        <v>3406</v>
      </c>
      <c r="F729">
        <f>ROUND(100*E729/D729,0)</f>
        <v>426</v>
      </c>
      <c r="G729" t="s">
        <v>20</v>
      </c>
      <c r="H729">
        <v>32</v>
      </c>
      <c r="I729">
        <f>ROUND(IF(H729&gt;0,E729/H729,0),2)</f>
        <v>106.44</v>
      </c>
      <c r="J729" t="s">
        <v>21</v>
      </c>
      <c r="K729" t="s">
        <v>22</v>
      </c>
      <c r="L729">
        <v>1555650000</v>
      </c>
      <c r="M729" s="8">
        <f>(((L729/60)/60)/24)+DATE(1970,1,1)</f>
        <v>43574.208333333328</v>
      </c>
      <c r="N729">
        <v>1555909200</v>
      </c>
      <c r="O729" s="8">
        <f>(((N729/60)/60)/24)+DATE(1970,1,1)</f>
        <v>43577.208333333328</v>
      </c>
      <c r="P729" t="b">
        <v>0</v>
      </c>
      <c r="Q729" t="b">
        <v>0</v>
      </c>
      <c r="R729" t="s">
        <v>33</v>
      </c>
      <c r="S729" t="str">
        <f>LEFT(R729,FIND("/",R729)-1)</f>
        <v>theater</v>
      </c>
      <c r="T729" t="str">
        <f>RIGHT(R729,LEN(R729)-LEN(S729)-1)</f>
        <v>plays</v>
      </c>
    </row>
    <row r="730" spans="1:20" x14ac:dyDescent="0.35">
      <c r="A730">
        <v>521</v>
      </c>
      <c r="B730" s="4" t="s">
        <v>1088</v>
      </c>
      <c r="C730" s="3" t="s">
        <v>141</v>
      </c>
      <c r="D730">
        <v>7600</v>
      </c>
      <c r="E730">
        <v>11061</v>
      </c>
      <c r="F730">
        <f>ROUND(100*E730/D730,0)</f>
        <v>146</v>
      </c>
      <c r="G730" t="s">
        <v>20</v>
      </c>
      <c r="H730">
        <v>369</v>
      </c>
      <c r="I730">
        <f>ROUND(IF(H730&gt;0,E730/H730,0),2)</f>
        <v>29.98</v>
      </c>
      <c r="J730" t="s">
        <v>21</v>
      </c>
      <c r="K730" t="s">
        <v>22</v>
      </c>
      <c r="L730">
        <v>1471928400</v>
      </c>
      <c r="M730" s="8">
        <f>(((L730/60)/60)/24)+DATE(1970,1,1)</f>
        <v>42605.208333333328</v>
      </c>
      <c r="N730">
        <v>1472446800</v>
      </c>
      <c r="O730" s="8">
        <f>(((N730/60)/60)/24)+DATE(1970,1,1)</f>
        <v>42611.208333333328</v>
      </c>
      <c r="P730" t="b">
        <v>0</v>
      </c>
      <c r="Q730" t="b">
        <v>1</v>
      </c>
      <c r="R730" t="s">
        <v>53</v>
      </c>
      <c r="S730" t="str">
        <f>LEFT(R730,FIND("/",R730)-1)</f>
        <v>film &amp; video</v>
      </c>
      <c r="T730" t="str">
        <f>RIGHT(R730,LEN(R730)-LEN(S730)-1)</f>
        <v>drama</v>
      </c>
    </row>
    <row r="731" spans="1:20" x14ac:dyDescent="0.35">
      <c r="A731">
        <v>523</v>
      </c>
      <c r="B731" s="4" t="s">
        <v>1091</v>
      </c>
      <c r="C731" s="3" t="s">
        <v>1092</v>
      </c>
      <c r="D731">
        <v>900</v>
      </c>
      <c r="E731">
        <v>6303</v>
      </c>
      <c r="F731">
        <f>ROUND(100*E731/D731,0)</f>
        <v>700</v>
      </c>
      <c r="G731" t="s">
        <v>20</v>
      </c>
      <c r="H731">
        <v>89</v>
      </c>
      <c r="I731">
        <f>ROUND(IF(H731&gt;0,E731/H731,0),2)</f>
        <v>70.819999999999993</v>
      </c>
      <c r="J731" t="s">
        <v>21</v>
      </c>
      <c r="K731" t="s">
        <v>22</v>
      </c>
      <c r="L731">
        <v>1267682400</v>
      </c>
      <c r="M731" s="8">
        <f>(((L731/60)/60)/24)+DATE(1970,1,1)</f>
        <v>40241.25</v>
      </c>
      <c r="N731">
        <v>1268114400</v>
      </c>
      <c r="O731" s="8">
        <f>(((N731/60)/60)/24)+DATE(1970,1,1)</f>
        <v>40246.25</v>
      </c>
      <c r="P731" t="b">
        <v>0</v>
      </c>
      <c r="Q731" t="b">
        <v>0</v>
      </c>
      <c r="R731" t="s">
        <v>100</v>
      </c>
      <c r="S731" t="str">
        <f>LEFT(R731,FIND("/",R731)-1)</f>
        <v>film &amp; video</v>
      </c>
      <c r="T731" t="str">
        <f>RIGHT(R731,LEN(R731)-LEN(S731)-1)</f>
        <v>shorts</v>
      </c>
    </row>
    <row r="732" spans="1:20" ht="31" x14ac:dyDescent="0.35">
      <c r="A732">
        <v>526</v>
      </c>
      <c r="B732" s="4" t="s">
        <v>1097</v>
      </c>
      <c r="C732" s="3" t="s">
        <v>1098</v>
      </c>
      <c r="D732">
        <v>8300</v>
      </c>
      <c r="E732">
        <v>12944</v>
      </c>
      <c r="F732">
        <f>ROUND(100*E732/D732,0)</f>
        <v>156</v>
      </c>
      <c r="G732" t="s">
        <v>20</v>
      </c>
      <c r="H732">
        <v>147</v>
      </c>
      <c r="I732">
        <f>ROUND(IF(H732&gt;0,E732/H732,0),2)</f>
        <v>88.05</v>
      </c>
      <c r="J732" t="s">
        <v>21</v>
      </c>
      <c r="K732" t="s">
        <v>22</v>
      </c>
      <c r="L732">
        <v>1451109600</v>
      </c>
      <c r="M732" s="8">
        <f>(((L732/60)/60)/24)+DATE(1970,1,1)</f>
        <v>42364.25</v>
      </c>
      <c r="N732">
        <v>1454306400</v>
      </c>
      <c r="O732" s="8">
        <f>(((N732/60)/60)/24)+DATE(1970,1,1)</f>
        <v>42401.25</v>
      </c>
      <c r="P732" t="b">
        <v>0</v>
      </c>
      <c r="Q732" t="b">
        <v>1</v>
      </c>
      <c r="R732" t="s">
        <v>33</v>
      </c>
      <c r="S732" t="str">
        <f>LEFT(R732,FIND("/",R732)-1)</f>
        <v>theater</v>
      </c>
      <c r="T732" t="str">
        <f>RIGHT(R732,LEN(R732)-LEN(S732)-1)</f>
        <v>plays</v>
      </c>
    </row>
    <row r="733" spans="1:20" x14ac:dyDescent="0.35">
      <c r="A733">
        <v>532</v>
      </c>
      <c r="B733" s="4" t="s">
        <v>1109</v>
      </c>
      <c r="C733" s="3" t="s">
        <v>1110</v>
      </c>
      <c r="D733">
        <v>1600</v>
      </c>
      <c r="E733">
        <v>8046</v>
      </c>
      <c r="F733">
        <f>ROUND(100*E733/D733,0)</f>
        <v>503</v>
      </c>
      <c r="G733" t="s">
        <v>20</v>
      </c>
      <c r="H733">
        <v>126</v>
      </c>
      <c r="I733">
        <f>ROUND(IF(H733&gt;0,E733/H733,0),2)</f>
        <v>63.86</v>
      </c>
      <c r="J733" t="s">
        <v>15</v>
      </c>
      <c r="K733" t="s">
        <v>16</v>
      </c>
      <c r="L733">
        <v>1516860000</v>
      </c>
      <c r="M733" s="8">
        <f>(((L733/60)/60)/24)+DATE(1970,1,1)</f>
        <v>43125.25</v>
      </c>
      <c r="N733">
        <v>1516946400</v>
      </c>
      <c r="O733" s="8">
        <f>(((N733/60)/60)/24)+DATE(1970,1,1)</f>
        <v>43126.25</v>
      </c>
      <c r="P733" t="b">
        <v>0</v>
      </c>
      <c r="Q733" t="b">
        <v>0</v>
      </c>
      <c r="R733" t="s">
        <v>33</v>
      </c>
      <c r="S733" t="str">
        <f>LEFT(R733,FIND("/",R733)-1)</f>
        <v>theater</v>
      </c>
      <c r="T733" t="str">
        <f>RIGHT(R733,LEN(R733)-LEN(S733)-1)</f>
        <v>plays</v>
      </c>
    </row>
    <row r="734" spans="1:20" x14ac:dyDescent="0.35">
      <c r="A734">
        <v>533</v>
      </c>
      <c r="B734" s="4" t="s">
        <v>1111</v>
      </c>
      <c r="C734" s="3" t="s">
        <v>1112</v>
      </c>
      <c r="D734">
        <v>115600</v>
      </c>
      <c r="E734">
        <v>184086</v>
      </c>
      <c r="F734">
        <f>ROUND(100*E734/D734,0)</f>
        <v>159</v>
      </c>
      <c r="G734" t="s">
        <v>20</v>
      </c>
      <c r="H734">
        <v>2218</v>
      </c>
      <c r="I734">
        <f>ROUND(IF(H734&gt;0,E734/H734,0),2)</f>
        <v>83</v>
      </c>
      <c r="J734" t="s">
        <v>40</v>
      </c>
      <c r="K734" t="s">
        <v>41</v>
      </c>
      <c r="L734">
        <v>1374642000</v>
      </c>
      <c r="M734" s="8">
        <f>(((L734/60)/60)/24)+DATE(1970,1,1)</f>
        <v>41479.208333333336</v>
      </c>
      <c r="N734">
        <v>1377752400</v>
      </c>
      <c r="O734" s="8">
        <f>(((N734/60)/60)/24)+DATE(1970,1,1)</f>
        <v>41515.208333333336</v>
      </c>
      <c r="P734" t="b">
        <v>0</v>
      </c>
      <c r="Q734" t="b">
        <v>0</v>
      </c>
      <c r="R734" t="s">
        <v>60</v>
      </c>
      <c r="S734" t="str">
        <f>LEFT(R734,FIND("/",R734)-1)</f>
        <v>music</v>
      </c>
      <c r="T734" t="str">
        <f>RIGHT(R734,LEN(R734)-LEN(S734)-1)</f>
        <v>indie rock</v>
      </c>
    </row>
    <row r="735" spans="1:20" x14ac:dyDescent="0.35">
      <c r="A735">
        <v>535</v>
      </c>
      <c r="B735" s="4" t="s">
        <v>1115</v>
      </c>
      <c r="C735" s="3" t="s">
        <v>1116</v>
      </c>
      <c r="D735">
        <v>2600</v>
      </c>
      <c r="E735">
        <v>12533</v>
      </c>
      <c r="F735">
        <f>ROUND(100*E735/D735,0)</f>
        <v>482</v>
      </c>
      <c r="G735" t="s">
        <v>20</v>
      </c>
      <c r="H735">
        <v>202</v>
      </c>
      <c r="I735">
        <f>ROUND(IF(H735&gt;0,E735/H735,0),2)</f>
        <v>62.04</v>
      </c>
      <c r="J735" t="s">
        <v>107</v>
      </c>
      <c r="K735" t="s">
        <v>108</v>
      </c>
      <c r="L735">
        <v>1528434000</v>
      </c>
      <c r="M735" s="8">
        <f>(((L735/60)/60)/24)+DATE(1970,1,1)</f>
        <v>43259.208333333328</v>
      </c>
      <c r="N735">
        <v>1528606800</v>
      </c>
      <c r="O735" s="8">
        <f>(((N735/60)/60)/24)+DATE(1970,1,1)</f>
        <v>43261.208333333328</v>
      </c>
      <c r="P735" t="b">
        <v>0</v>
      </c>
      <c r="Q735" t="b">
        <v>1</v>
      </c>
      <c r="R735" t="s">
        <v>33</v>
      </c>
      <c r="S735" t="str">
        <f>LEFT(R735,FIND("/",R735)-1)</f>
        <v>theater</v>
      </c>
      <c r="T735" t="str">
        <f>RIGHT(R735,LEN(R735)-LEN(S735)-1)</f>
        <v>plays</v>
      </c>
    </row>
    <row r="736" spans="1:20" x14ac:dyDescent="0.35">
      <c r="A736">
        <v>536</v>
      </c>
      <c r="B736" s="4" t="s">
        <v>1117</v>
      </c>
      <c r="C736" s="3" t="s">
        <v>1118</v>
      </c>
      <c r="D736">
        <v>9800</v>
      </c>
      <c r="E736">
        <v>14697</v>
      </c>
      <c r="F736">
        <f>ROUND(100*E736/D736,0)</f>
        <v>150</v>
      </c>
      <c r="G736" t="s">
        <v>20</v>
      </c>
      <c r="H736">
        <v>140</v>
      </c>
      <c r="I736">
        <f>ROUND(IF(H736&gt;0,E736/H736,0),2)</f>
        <v>104.98</v>
      </c>
      <c r="J736" t="s">
        <v>107</v>
      </c>
      <c r="K736" t="s">
        <v>108</v>
      </c>
      <c r="L736">
        <v>1282626000</v>
      </c>
      <c r="M736" s="8">
        <f>(((L736/60)/60)/24)+DATE(1970,1,1)</f>
        <v>40414.208333333336</v>
      </c>
      <c r="N736">
        <v>1284872400</v>
      </c>
      <c r="O736" s="8">
        <f>(((N736/60)/60)/24)+DATE(1970,1,1)</f>
        <v>40440.208333333336</v>
      </c>
      <c r="P736" t="b">
        <v>0</v>
      </c>
      <c r="Q736" t="b">
        <v>0</v>
      </c>
      <c r="R736" t="s">
        <v>119</v>
      </c>
      <c r="S736" t="str">
        <f>LEFT(R736,FIND("/",R736)-1)</f>
        <v>publishing</v>
      </c>
      <c r="T736" t="str">
        <f>RIGHT(R736,LEN(R736)-LEN(S736)-1)</f>
        <v>fiction</v>
      </c>
    </row>
    <row r="737" spans="1:20" x14ac:dyDescent="0.35">
      <c r="A737">
        <v>537</v>
      </c>
      <c r="B737" s="4" t="s">
        <v>1119</v>
      </c>
      <c r="C737" s="3" t="s">
        <v>1120</v>
      </c>
      <c r="D737">
        <v>84400</v>
      </c>
      <c r="E737">
        <v>98935</v>
      </c>
      <c r="F737">
        <f>ROUND(100*E737/D737,0)</f>
        <v>117</v>
      </c>
      <c r="G737" t="s">
        <v>20</v>
      </c>
      <c r="H737">
        <v>1052</v>
      </c>
      <c r="I737">
        <f>ROUND(IF(H737&gt;0,E737/H737,0),2)</f>
        <v>94.04</v>
      </c>
      <c r="J737" t="s">
        <v>36</v>
      </c>
      <c r="K737" t="s">
        <v>37</v>
      </c>
      <c r="L737">
        <v>1535605200</v>
      </c>
      <c r="M737" s="8">
        <f>(((L737/60)/60)/24)+DATE(1970,1,1)</f>
        <v>43342.208333333328</v>
      </c>
      <c r="N737">
        <v>1537592400</v>
      </c>
      <c r="O737" s="8">
        <f>(((N737/60)/60)/24)+DATE(1970,1,1)</f>
        <v>43365.208333333328</v>
      </c>
      <c r="P737" t="b">
        <v>1</v>
      </c>
      <c r="Q737" t="b">
        <v>1</v>
      </c>
      <c r="R737" t="s">
        <v>42</v>
      </c>
      <c r="S737" t="str">
        <f>LEFT(R737,FIND("/",R737)-1)</f>
        <v>film &amp; video</v>
      </c>
      <c r="T737" t="str">
        <f>RIGHT(R737,LEN(R737)-LEN(S737)-1)</f>
        <v>documentary</v>
      </c>
    </row>
    <row r="738" spans="1:20" x14ac:dyDescent="0.35">
      <c r="A738">
        <v>540</v>
      </c>
      <c r="B738" s="4" t="s">
        <v>1125</v>
      </c>
      <c r="C738" s="3" t="s">
        <v>1126</v>
      </c>
      <c r="D738">
        <v>5300</v>
      </c>
      <c r="E738">
        <v>14097</v>
      </c>
      <c r="F738">
        <f>ROUND(100*E738/D738,0)</f>
        <v>266</v>
      </c>
      <c r="G738" t="s">
        <v>20</v>
      </c>
      <c r="H738">
        <v>247</v>
      </c>
      <c r="I738">
        <f>ROUND(IF(H738&gt;0,E738/H738,0),2)</f>
        <v>57.07</v>
      </c>
      <c r="J738" t="s">
        <v>21</v>
      </c>
      <c r="K738" t="s">
        <v>22</v>
      </c>
      <c r="L738">
        <v>1525496400</v>
      </c>
      <c r="M738" s="8">
        <f>(((L738/60)/60)/24)+DATE(1970,1,1)</f>
        <v>43225.208333333328</v>
      </c>
      <c r="N738">
        <v>1527397200</v>
      </c>
      <c r="O738" s="8">
        <f>(((N738/60)/60)/24)+DATE(1970,1,1)</f>
        <v>43247.208333333328</v>
      </c>
      <c r="P738" t="b">
        <v>0</v>
      </c>
      <c r="Q738" t="b">
        <v>0</v>
      </c>
      <c r="R738" t="s">
        <v>122</v>
      </c>
      <c r="S738" t="str">
        <f>LEFT(R738,FIND("/",R738)-1)</f>
        <v>photography</v>
      </c>
      <c r="T738" t="str">
        <f>RIGHT(R738,LEN(R738)-LEN(S738)-1)</f>
        <v>photography books</v>
      </c>
    </row>
    <row r="739" spans="1:20" ht="31" x14ac:dyDescent="0.35">
      <c r="A739">
        <v>544</v>
      </c>
      <c r="B739" s="4" t="s">
        <v>1133</v>
      </c>
      <c r="C739" s="3" t="s">
        <v>1134</v>
      </c>
      <c r="D739">
        <v>2800</v>
      </c>
      <c r="E739">
        <v>7742</v>
      </c>
      <c r="F739">
        <f>ROUND(100*E739/D739,0)</f>
        <v>277</v>
      </c>
      <c r="G739" t="s">
        <v>20</v>
      </c>
      <c r="H739">
        <v>84</v>
      </c>
      <c r="I739">
        <f>ROUND(IF(H739&gt;0,E739/H739,0),2)</f>
        <v>92.17</v>
      </c>
      <c r="J739" t="s">
        <v>21</v>
      </c>
      <c r="K739" t="s">
        <v>22</v>
      </c>
      <c r="L739">
        <v>1452232800</v>
      </c>
      <c r="M739" s="8">
        <f>(((L739/60)/60)/24)+DATE(1970,1,1)</f>
        <v>42377.25</v>
      </c>
      <c r="N739">
        <v>1453356000</v>
      </c>
      <c r="O739" s="8">
        <f>(((N739/60)/60)/24)+DATE(1970,1,1)</f>
        <v>42390.25</v>
      </c>
      <c r="P739" t="b">
        <v>0</v>
      </c>
      <c r="Q739" t="b">
        <v>0</v>
      </c>
      <c r="R739" t="s">
        <v>23</v>
      </c>
      <c r="S739" t="str">
        <f>LEFT(R739,FIND("/",R739)-1)</f>
        <v>music</v>
      </c>
      <c r="T739" t="str">
        <f>RIGHT(R739,LEN(R739)-LEN(S739)-1)</f>
        <v>rock</v>
      </c>
    </row>
    <row r="740" spans="1:20" x14ac:dyDescent="0.35">
      <c r="A740">
        <v>546</v>
      </c>
      <c r="B740" s="4" t="s">
        <v>1137</v>
      </c>
      <c r="C740" s="3" t="s">
        <v>1138</v>
      </c>
      <c r="D740">
        <v>4200</v>
      </c>
      <c r="E740">
        <v>6870</v>
      </c>
      <c r="F740">
        <f>ROUND(100*E740/D740,0)</f>
        <v>164</v>
      </c>
      <c r="G740" t="s">
        <v>20</v>
      </c>
      <c r="H740">
        <v>88</v>
      </c>
      <c r="I740">
        <f>ROUND(IF(H740&gt;0,E740/H740,0),2)</f>
        <v>78.069999999999993</v>
      </c>
      <c r="J740" t="s">
        <v>21</v>
      </c>
      <c r="K740" t="s">
        <v>22</v>
      </c>
      <c r="L740">
        <v>1537160400</v>
      </c>
      <c r="M740" s="8">
        <f>(((L740/60)/60)/24)+DATE(1970,1,1)</f>
        <v>43360.208333333328</v>
      </c>
      <c r="N740">
        <v>1537419600</v>
      </c>
      <c r="O740" s="8">
        <f>(((N740/60)/60)/24)+DATE(1970,1,1)</f>
        <v>43363.208333333328</v>
      </c>
      <c r="P740" t="b">
        <v>0</v>
      </c>
      <c r="Q740" t="b">
        <v>1</v>
      </c>
      <c r="R740" t="s">
        <v>33</v>
      </c>
      <c r="S740" t="str">
        <f>LEFT(R740,FIND("/",R740)-1)</f>
        <v>theater</v>
      </c>
      <c r="T740" t="str">
        <f>RIGHT(R740,LEN(R740)-LEN(S740)-1)</f>
        <v>plays</v>
      </c>
    </row>
    <row r="741" spans="1:20" x14ac:dyDescent="0.35">
      <c r="A741">
        <v>547</v>
      </c>
      <c r="B741" s="4" t="s">
        <v>1139</v>
      </c>
      <c r="C741" s="3" t="s">
        <v>1140</v>
      </c>
      <c r="D741">
        <v>1300</v>
      </c>
      <c r="E741">
        <v>12597</v>
      </c>
      <c r="F741">
        <f>ROUND(100*E741/D741,0)</f>
        <v>969</v>
      </c>
      <c r="G741" t="s">
        <v>20</v>
      </c>
      <c r="H741">
        <v>156</v>
      </c>
      <c r="I741">
        <f>ROUND(IF(H741&gt;0,E741/H741,0),2)</f>
        <v>80.75</v>
      </c>
      <c r="J741" t="s">
        <v>21</v>
      </c>
      <c r="K741" t="s">
        <v>22</v>
      </c>
      <c r="L741">
        <v>1422165600</v>
      </c>
      <c r="M741" s="8">
        <f>(((L741/60)/60)/24)+DATE(1970,1,1)</f>
        <v>42029.25</v>
      </c>
      <c r="N741">
        <v>1423202400</v>
      </c>
      <c r="O741" s="8">
        <f>(((N741/60)/60)/24)+DATE(1970,1,1)</f>
        <v>42041.25</v>
      </c>
      <c r="P741" t="b">
        <v>0</v>
      </c>
      <c r="Q741" t="b">
        <v>0</v>
      </c>
      <c r="R741" t="s">
        <v>53</v>
      </c>
      <c r="S741" t="str">
        <f>LEFT(R741,FIND("/",R741)-1)</f>
        <v>film &amp; video</v>
      </c>
      <c r="T741" t="str">
        <f>RIGHT(R741,LEN(R741)-LEN(S741)-1)</f>
        <v>drama</v>
      </c>
    </row>
    <row r="742" spans="1:20" x14ac:dyDescent="0.35">
      <c r="A742">
        <v>548</v>
      </c>
      <c r="B742" s="4" t="s">
        <v>1141</v>
      </c>
      <c r="C742" s="3" t="s">
        <v>1142</v>
      </c>
      <c r="D742">
        <v>66100</v>
      </c>
      <c r="E742">
        <v>179074</v>
      </c>
      <c r="F742">
        <f>ROUND(100*E742/D742,0)</f>
        <v>271</v>
      </c>
      <c r="G742" t="s">
        <v>20</v>
      </c>
      <c r="H742">
        <v>2985</v>
      </c>
      <c r="I742">
        <f>ROUND(IF(H742&gt;0,E742/H742,0),2)</f>
        <v>59.99</v>
      </c>
      <c r="J742" t="s">
        <v>21</v>
      </c>
      <c r="K742" t="s">
        <v>22</v>
      </c>
      <c r="L742">
        <v>1459486800</v>
      </c>
      <c r="M742" s="8">
        <f>(((L742/60)/60)/24)+DATE(1970,1,1)</f>
        <v>42461.208333333328</v>
      </c>
      <c r="N742">
        <v>1460610000</v>
      </c>
      <c r="O742" s="8">
        <f>(((N742/60)/60)/24)+DATE(1970,1,1)</f>
        <v>42474.208333333328</v>
      </c>
      <c r="P742" t="b">
        <v>0</v>
      </c>
      <c r="Q742" t="b">
        <v>0</v>
      </c>
      <c r="R742" t="s">
        <v>33</v>
      </c>
      <c r="S742" t="str">
        <f>LEFT(R742,FIND("/",R742)-1)</f>
        <v>theater</v>
      </c>
      <c r="T742" t="str">
        <f>RIGHT(R742,LEN(R742)-LEN(S742)-1)</f>
        <v>plays</v>
      </c>
    </row>
    <row r="743" spans="1:20" ht="31" x14ac:dyDescent="0.35">
      <c r="A743">
        <v>549</v>
      </c>
      <c r="B743" s="4" t="s">
        <v>1143</v>
      </c>
      <c r="C743" s="3" t="s">
        <v>1144</v>
      </c>
      <c r="D743">
        <v>29500</v>
      </c>
      <c r="E743">
        <v>83843</v>
      </c>
      <c r="F743">
        <f>ROUND(100*E743/D743,0)</f>
        <v>284</v>
      </c>
      <c r="G743" t="s">
        <v>20</v>
      </c>
      <c r="H743">
        <v>762</v>
      </c>
      <c r="I743">
        <f>ROUND(IF(H743&gt;0,E743/H743,0),2)</f>
        <v>110.03</v>
      </c>
      <c r="J743" t="s">
        <v>21</v>
      </c>
      <c r="K743" t="s">
        <v>22</v>
      </c>
      <c r="L743">
        <v>1369717200</v>
      </c>
      <c r="M743" s="8">
        <f>(((L743/60)/60)/24)+DATE(1970,1,1)</f>
        <v>41422.208333333336</v>
      </c>
      <c r="N743">
        <v>1370494800</v>
      </c>
      <c r="O743" s="8">
        <f>(((N743/60)/60)/24)+DATE(1970,1,1)</f>
        <v>41431.208333333336</v>
      </c>
      <c r="P743" t="b">
        <v>0</v>
      </c>
      <c r="Q743" t="b">
        <v>0</v>
      </c>
      <c r="R743" t="s">
        <v>65</v>
      </c>
      <c r="S743" t="str">
        <f>LEFT(R743,FIND("/",R743)-1)</f>
        <v>technology</v>
      </c>
      <c r="T743" t="str">
        <f>RIGHT(R743,LEN(R743)-LEN(S743)-1)</f>
        <v>wearables</v>
      </c>
    </row>
    <row r="744" spans="1:20" ht="31" x14ac:dyDescent="0.35">
      <c r="A744">
        <v>554</v>
      </c>
      <c r="B744" s="4" t="s">
        <v>1153</v>
      </c>
      <c r="C744" s="3" t="s">
        <v>1154</v>
      </c>
      <c r="D744">
        <v>9500</v>
      </c>
      <c r="E744">
        <v>14408</v>
      </c>
      <c r="F744">
        <f>ROUND(100*E744/D744,0)</f>
        <v>152</v>
      </c>
      <c r="G744" t="s">
        <v>20</v>
      </c>
      <c r="H744">
        <v>554</v>
      </c>
      <c r="I744">
        <f>ROUND(IF(H744&gt;0,E744/H744,0),2)</f>
        <v>26.01</v>
      </c>
      <c r="J744" t="s">
        <v>15</v>
      </c>
      <c r="K744" t="s">
        <v>16</v>
      </c>
      <c r="L744">
        <v>1482127200</v>
      </c>
      <c r="M744" s="8">
        <f>(((L744/60)/60)/24)+DATE(1970,1,1)</f>
        <v>42723.25</v>
      </c>
      <c r="N744">
        <v>1482645600</v>
      </c>
      <c r="O744" s="8">
        <f>(((N744/60)/60)/24)+DATE(1970,1,1)</f>
        <v>42729.25</v>
      </c>
      <c r="P744" t="b">
        <v>0</v>
      </c>
      <c r="Q744" t="b">
        <v>0</v>
      </c>
      <c r="R744" t="s">
        <v>60</v>
      </c>
      <c r="S744" t="str">
        <f>LEFT(R744,FIND("/",R744)-1)</f>
        <v>music</v>
      </c>
      <c r="T744" t="str">
        <f>RIGHT(R744,LEN(R744)-LEN(S744)-1)</f>
        <v>indie rock</v>
      </c>
    </row>
    <row r="745" spans="1:20" x14ac:dyDescent="0.35">
      <c r="A745">
        <v>555</v>
      </c>
      <c r="B745" s="4" t="s">
        <v>1155</v>
      </c>
      <c r="C745" s="3" t="s">
        <v>1156</v>
      </c>
      <c r="D745">
        <v>6300</v>
      </c>
      <c r="E745">
        <v>14089</v>
      </c>
      <c r="F745">
        <f>ROUND(100*E745/D745,0)</f>
        <v>224</v>
      </c>
      <c r="G745" t="s">
        <v>20</v>
      </c>
      <c r="H745">
        <v>135</v>
      </c>
      <c r="I745">
        <f>ROUND(IF(H745&gt;0,E745/H745,0),2)</f>
        <v>104.36</v>
      </c>
      <c r="J745" t="s">
        <v>36</v>
      </c>
      <c r="K745" t="s">
        <v>37</v>
      </c>
      <c r="L745">
        <v>1396414800</v>
      </c>
      <c r="M745" s="8">
        <f>(((L745/60)/60)/24)+DATE(1970,1,1)</f>
        <v>41731.208333333336</v>
      </c>
      <c r="N745">
        <v>1399093200</v>
      </c>
      <c r="O745" s="8">
        <f>(((N745/60)/60)/24)+DATE(1970,1,1)</f>
        <v>41762.208333333336</v>
      </c>
      <c r="P745" t="b">
        <v>0</v>
      </c>
      <c r="Q745" t="b">
        <v>0</v>
      </c>
      <c r="R745" t="s">
        <v>23</v>
      </c>
      <c r="S745" t="str">
        <f>LEFT(R745,FIND("/",R745)-1)</f>
        <v>music</v>
      </c>
      <c r="T745" t="str">
        <f>RIGHT(R745,LEN(R745)-LEN(S745)-1)</f>
        <v>rock</v>
      </c>
    </row>
    <row r="746" spans="1:20" x14ac:dyDescent="0.35">
      <c r="A746">
        <v>556</v>
      </c>
      <c r="B746" s="4" t="s">
        <v>442</v>
      </c>
      <c r="C746" s="3" t="s">
        <v>1157</v>
      </c>
      <c r="D746">
        <v>5200</v>
      </c>
      <c r="E746">
        <v>12467</v>
      </c>
      <c r="F746">
        <f>ROUND(100*E746/D746,0)</f>
        <v>240</v>
      </c>
      <c r="G746" t="s">
        <v>20</v>
      </c>
      <c r="H746">
        <v>122</v>
      </c>
      <c r="I746">
        <f>ROUND(IF(H746&gt;0,E746/H746,0),2)</f>
        <v>102.19</v>
      </c>
      <c r="J746" t="s">
        <v>21</v>
      </c>
      <c r="K746" t="s">
        <v>22</v>
      </c>
      <c r="L746">
        <v>1315285200</v>
      </c>
      <c r="M746" s="8">
        <f>(((L746/60)/60)/24)+DATE(1970,1,1)</f>
        <v>40792.208333333336</v>
      </c>
      <c r="N746">
        <v>1315890000</v>
      </c>
      <c r="O746" s="8">
        <f>(((N746/60)/60)/24)+DATE(1970,1,1)</f>
        <v>40799.208333333336</v>
      </c>
      <c r="P746" t="b">
        <v>0</v>
      </c>
      <c r="Q746" t="b">
        <v>1</v>
      </c>
      <c r="R746" t="s">
        <v>206</v>
      </c>
      <c r="S746" t="str">
        <f>LEFT(R746,FIND("/",R746)-1)</f>
        <v>publishing</v>
      </c>
      <c r="T746" t="str">
        <f>RIGHT(R746,LEN(R746)-LEN(S746)-1)</f>
        <v>translations</v>
      </c>
    </row>
    <row r="747" spans="1:20" x14ac:dyDescent="0.35">
      <c r="A747">
        <v>557</v>
      </c>
      <c r="B747" s="4" t="s">
        <v>1158</v>
      </c>
      <c r="C747" s="3" t="s">
        <v>1159</v>
      </c>
      <c r="D747">
        <v>6000</v>
      </c>
      <c r="E747">
        <v>11960</v>
      </c>
      <c r="F747">
        <f>ROUND(100*E747/D747,0)</f>
        <v>199</v>
      </c>
      <c r="G747" t="s">
        <v>20</v>
      </c>
      <c r="H747">
        <v>221</v>
      </c>
      <c r="I747">
        <f>ROUND(IF(H747&gt;0,E747/H747,0),2)</f>
        <v>54.12</v>
      </c>
      <c r="J747" t="s">
        <v>21</v>
      </c>
      <c r="K747" t="s">
        <v>22</v>
      </c>
      <c r="L747">
        <v>1443762000</v>
      </c>
      <c r="M747" s="8">
        <f>(((L747/60)/60)/24)+DATE(1970,1,1)</f>
        <v>42279.208333333328</v>
      </c>
      <c r="N747">
        <v>1444021200</v>
      </c>
      <c r="O747" s="8">
        <f>(((N747/60)/60)/24)+DATE(1970,1,1)</f>
        <v>42282.208333333328</v>
      </c>
      <c r="P747" t="b">
        <v>0</v>
      </c>
      <c r="Q747" t="b">
        <v>1</v>
      </c>
      <c r="R747" t="s">
        <v>474</v>
      </c>
      <c r="S747" t="str">
        <f>LEFT(R747,FIND("/",R747)-1)</f>
        <v>film &amp; video</v>
      </c>
      <c r="T747" t="str">
        <f>RIGHT(R747,LEN(R747)-LEN(S747)-1)</f>
        <v>science fiction</v>
      </c>
    </row>
    <row r="748" spans="1:20" x14ac:dyDescent="0.35">
      <c r="A748">
        <v>558</v>
      </c>
      <c r="B748" s="4" t="s">
        <v>1160</v>
      </c>
      <c r="C748" s="3" t="s">
        <v>1161</v>
      </c>
      <c r="D748">
        <v>5800</v>
      </c>
      <c r="E748">
        <v>7966</v>
      </c>
      <c r="F748">
        <f>ROUND(100*E748/D748,0)</f>
        <v>137</v>
      </c>
      <c r="G748" t="s">
        <v>20</v>
      </c>
      <c r="H748">
        <v>126</v>
      </c>
      <c r="I748">
        <f>ROUND(IF(H748&gt;0,E748/H748,0),2)</f>
        <v>63.22</v>
      </c>
      <c r="J748" t="s">
        <v>21</v>
      </c>
      <c r="K748" t="s">
        <v>22</v>
      </c>
      <c r="L748">
        <v>1456293600</v>
      </c>
      <c r="M748" s="8">
        <f>(((L748/60)/60)/24)+DATE(1970,1,1)</f>
        <v>42424.25</v>
      </c>
      <c r="N748">
        <v>1460005200</v>
      </c>
      <c r="O748" s="8">
        <f>(((N748/60)/60)/24)+DATE(1970,1,1)</f>
        <v>42467.208333333328</v>
      </c>
      <c r="P748" t="b">
        <v>0</v>
      </c>
      <c r="Q748" t="b">
        <v>0</v>
      </c>
      <c r="R748" t="s">
        <v>33</v>
      </c>
      <c r="S748" t="str">
        <f>LEFT(R748,FIND("/",R748)-1)</f>
        <v>theater</v>
      </c>
      <c r="T748" t="str">
        <f>RIGHT(R748,LEN(R748)-LEN(S748)-1)</f>
        <v>plays</v>
      </c>
    </row>
    <row r="749" spans="1:20" x14ac:dyDescent="0.35">
      <c r="A749">
        <v>559</v>
      </c>
      <c r="B749" s="4" t="s">
        <v>1162</v>
      </c>
      <c r="C749" s="3" t="s">
        <v>1163</v>
      </c>
      <c r="D749">
        <v>105300</v>
      </c>
      <c r="E749">
        <v>106321</v>
      </c>
      <c r="F749">
        <f>ROUND(100*E749/D749,0)</f>
        <v>101</v>
      </c>
      <c r="G749" t="s">
        <v>20</v>
      </c>
      <c r="H749">
        <v>1022</v>
      </c>
      <c r="I749">
        <f>ROUND(IF(H749&gt;0,E749/H749,0),2)</f>
        <v>104.03</v>
      </c>
      <c r="J749" t="s">
        <v>21</v>
      </c>
      <c r="K749" t="s">
        <v>22</v>
      </c>
      <c r="L749">
        <v>1470114000</v>
      </c>
      <c r="M749" s="8">
        <f>(((L749/60)/60)/24)+DATE(1970,1,1)</f>
        <v>42584.208333333328</v>
      </c>
      <c r="N749">
        <v>1470718800</v>
      </c>
      <c r="O749" s="8">
        <f>(((N749/60)/60)/24)+DATE(1970,1,1)</f>
        <v>42591.208333333328</v>
      </c>
      <c r="P749" t="b">
        <v>0</v>
      </c>
      <c r="Q749" t="b">
        <v>0</v>
      </c>
      <c r="R749" t="s">
        <v>33</v>
      </c>
      <c r="S749" t="str">
        <f>LEFT(R749,FIND("/",R749)-1)</f>
        <v>theater</v>
      </c>
      <c r="T749" t="str">
        <f>RIGHT(R749,LEN(R749)-LEN(S749)-1)</f>
        <v>plays</v>
      </c>
    </row>
    <row r="750" spans="1:20" x14ac:dyDescent="0.35">
      <c r="A750">
        <v>560</v>
      </c>
      <c r="B750" s="4" t="s">
        <v>1164</v>
      </c>
      <c r="C750" s="3" t="s">
        <v>1165</v>
      </c>
      <c r="D750">
        <v>20000</v>
      </c>
      <c r="E750">
        <v>158832</v>
      </c>
      <c r="F750">
        <f>ROUND(100*E750/D750,0)</f>
        <v>794</v>
      </c>
      <c r="G750" t="s">
        <v>20</v>
      </c>
      <c r="H750">
        <v>3177</v>
      </c>
      <c r="I750">
        <f>ROUND(IF(H750&gt;0,E750/H750,0),2)</f>
        <v>49.99</v>
      </c>
      <c r="J750" t="s">
        <v>21</v>
      </c>
      <c r="K750" t="s">
        <v>22</v>
      </c>
      <c r="L750">
        <v>1321596000</v>
      </c>
      <c r="M750" s="8">
        <f>(((L750/60)/60)/24)+DATE(1970,1,1)</f>
        <v>40865.25</v>
      </c>
      <c r="N750">
        <v>1325052000</v>
      </c>
      <c r="O750" s="8">
        <f>(((N750/60)/60)/24)+DATE(1970,1,1)</f>
        <v>40905.25</v>
      </c>
      <c r="P750" t="b">
        <v>0</v>
      </c>
      <c r="Q750" t="b">
        <v>0</v>
      </c>
      <c r="R750" t="s">
        <v>71</v>
      </c>
      <c r="S750" t="str">
        <f>LEFT(R750,FIND("/",R750)-1)</f>
        <v>film &amp; video</v>
      </c>
      <c r="T750" t="str">
        <f>RIGHT(R750,LEN(R750)-LEN(S750)-1)</f>
        <v>animation</v>
      </c>
    </row>
    <row r="751" spans="1:20" x14ac:dyDescent="0.35">
      <c r="A751">
        <v>561</v>
      </c>
      <c r="B751" s="4" t="s">
        <v>1166</v>
      </c>
      <c r="C751" s="3" t="s">
        <v>1167</v>
      </c>
      <c r="D751">
        <v>3000</v>
      </c>
      <c r="E751">
        <v>11091</v>
      </c>
      <c r="F751">
        <f>ROUND(100*E751/D751,0)</f>
        <v>370</v>
      </c>
      <c r="G751" t="s">
        <v>20</v>
      </c>
      <c r="H751">
        <v>198</v>
      </c>
      <c r="I751">
        <f>ROUND(IF(H751&gt;0,E751/H751,0),2)</f>
        <v>56.02</v>
      </c>
      <c r="J751" t="s">
        <v>98</v>
      </c>
      <c r="K751" t="s">
        <v>99</v>
      </c>
      <c r="L751">
        <v>1318827600</v>
      </c>
      <c r="M751" s="8">
        <f>(((L751/60)/60)/24)+DATE(1970,1,1)</f>
        <v>40833.208333333336</v>
      </c>
      <c r="N751">
        <v>1319000400</v>
      </c>
      <c r="O751" s="8">
        <f>(((N751/60)/60)/24)+DATE(1970,1,1)</f>
        <v>40835.208333333336</v>
      </c>
      <c r="P751" t="b">
        <v>0</v>
      </c>
      <c r="Q751" t="b">
        <v>0</v>
      </c>
      <c r="R751" t="s">
        <v>33</v>
      </c>
      <c r="S751" t="str">
        <f>LEFT(R751,FIND("/",R751)-1)</f>
        <v>theater</v>
      </c>
      <c r="T751" t="str">
        <f>RIGHT(R751,LEN(R751)-LEN(S751)-1)</f>
        <v>plays</v>
      </c>
    </row>
    <row r="752" spans="1:20" x14ac:dyDescent="0.35">
      <c r="A752">
        <v>563</v>
      </c>
      <c r="B752" s="4" t="s">
        <v>1170</v>
      </c>
      <c r="C752" s="3" t="s">
        <v>1171</v>
      </c>
      <c r="D752">
        <v>3700</v>
      </c>
      <c r="E752">
        <v>5107</v>
      </c>
      <c r="F752">
        <f>ROUND(100*E752/D752,0)</f>
        <v>138</v>
      </c>
      <c r="G752" t="s">
        <v>20</v>
      </c>
      <c r="H752">
        <v>85</v>
      </c>
      <c r="I752">
        <f>ROUND(IF(H752&gt;0,E752/H752,0),2)</f>
        <v>60.08</v>
      </c>
      <c r="J752" t="s">
        <v>26</v>
      </c>
      <c r="K752" t="s">
        <v>27</v>
      </c>
      <c r="L752">
        <v>1542088800</v>
      </c>
      <c r="M752" s="8">
        <f>(((L752/60)/60)/24)+DATE(1970,1,1)</f>
        <v>43417.25</v>
      </c>
      <c r="N752">
        <v>1543816800</v>
      </c>
      <c r="O752" s="8">
        <f>(((N752/60)/60)/24)+DATE(1970,1,1)</f>
        <v>43437.25</v>
      </c>
      <c r="P752" t="b">
        <v>0</v>
      </c>
      <c r="Q752" t="b">
        <v>0</v>
      </c>
      <c r="R752" t="s">
        <v>42</v>
      </c>
      <c r="S752" t="str">
        <f>LEFT(R752,FIND("/",R752)-1)</f>
        <v>film &amp; video</v>
      </c>
      <c r="T752" t="str">
        <f>RIGHT(R752,LEN(R752)-LEN(S752)-1)</f>
        <v>documentary</v>
      </c>
    </row>
    <row r="753" spans="1:20" x14ac:dyDescent="0.35">
      <c r="A753">
        <v>565</v>
      </c>
      <c r="B753" s="4" t="s">
        <v>1174</v>
      </c>
      <c r="C753" s="3" t="s">
        <v>1175</v>
      </c>
      <c r="D753">
        <v>94900</v>
      </c>
      <c r="E753">
        <v>194166</v>
      </c>
      <c r="F753">
        <f>ROUND(100*E753/D753,0)</f>
        <v>205</v>
      </c>
      <c r="G753" t="s">
        <v>20</v>
      </c>
      <c r="H753">
        <v>3596</v>
      </c>
      <c r="I753">
        <f>ROUND(IF(H753&gt;0,E753/H753,0),2)</f>
        <v>53.99</v>
      </c>
      <c r="J753" t="s">
        <v>21</v>
      </c>
      <c r="K753" t="s">
        <v>22</v>
      </c>
      <c r="L753">
        <v>1321336800</v>
      </c>
      <c r="M753" s="8">
        <f>(((L753/60)/60)/24)+DATE(1970,1,1)</f>
        <v>40862.25</v>
      </c>
      <c r="N753">
        <v>1323064800</v>
      </c>
      <c r="O753" s="8">
        <f>(((N753/60)/60)/24)+DATE(1970,1,1)</f>
        <v>40882.25</v>
      </c>
      <c r="P753" t="b">
        <v>0</v>
      </c>
      <c r="Q753" t="b">
        <v>0</v>
      </c>
      <c r="R753" t="s">
        <v>33</v>
      </c>
      <c r="S753" t="str">
        <f>LEFT(R753,FIND("/",R753)-1)</f>
        <v>theater</v>
      </c>
      <c r="T753" t="str">
        <f>RIGHT(R753,LEN(R753)-LEN(S753)-1)</f>
        <v>plays</v>
      </c>
    </row>
    <row r="754" spans="1:20" ht="31" x14ac:dyDescent="0.35">
      <c r="A754">
        <v>567</v>
      </c>
      <c r="B754" s="4" t="s">
        <v>1178</v>
      </c>
      <c r="C754" s="3" t="s">
        <v>1179</v>
      </c>
      <c r="D754">
        <v>6800</v>
      </c>
      <c r="E754">
        <v>14865</v>
      </c>
      <c r="F754">
        <f>ROUND(100*E754/D754,0)</f>
        <v>219</v>
      </c>
      <c r="G754" t="s">
        <v>20</v>
      </c>
      <c r="H754">
        <v>244</v>
      </c>
      <c r="I754">
        <f>ROUND(IF(H754&gt;0,E754/H754,0),2)</f>
        <v>60.92</v>
      </c>
      <c r="J754" t="s">
        <v>21</v>
      </c>
      <c r="K754" t="s">
        <v>22</v>
      </c>
      <c r="L754">
        <v>1404968400</v>
      </c>
      <c r="M754" s="8">
        <f>(((L754/60)/60)/24)+DATE(1970,1,1)</f>
        <v>41830.208333333336</v>
      </c>
      <c r="N754">
        <v>1405141200</v>
      </c>
      <c r="O754" s="8">
        <f>(((N754/60)/60)/24)+DATE(1970,1,1)</f>
        <v>41832.208333333336</v>
      </c>
      <c r="P754" t="b">
        <v>0</v>
      </c>
      <c r="Q754" t="b">
        <v>0</v>
      </c>
      <c r="R754" t="s">
        <v>23</v>
      </c>
      <c r="S754" t="str">
        <f>LEFT(R754,FIND("/",R754)-1)</f>
        <v>music</v>
      </c>
      <c r="T754" t="str">
        <f>RIGHT(R754,LEN(R754)-LEN(S754)-1)</f>
        <v>rock</v>
      </c>
    </row>
    <row r="755" spans="1:20" x14ac:dyDescent="0.35">
      <c r="A755">
        <v>568</v>
      </c>
      <c r="B755" s="4" t="s">
        <v>1180</v>
      </c>
      <c r="C755" s="3" t="s">
        <v>1181</v>
      </c>
      <c r="D755">
        <v>72400</v>
      </c>
      <c r="E755">
        <v>134688</v>
      </c>
      <c r="F755">
        <f>ROUND(100*E755/D755,0)</f>
        <v>186</v>
      </c>
      <c r="G755" t="s">
        <v>20</v>
      </c>
      <c r="H755">
        <v>5180</v>
      </c>
      <c r="I755">
        <f>ROUND(IF(H755&gt;0,E755/H755,0),2)</f>
        <v>26</v>
      </c>
      <c r="J755" t="s">
        <v>21</v>
      </c>
      <c r="K755" t="s">
        <v>22</v>
      </c>
      <c r="L755">
        <v>1279170000</v>
      </c>
      <c r="M755" s="8">
        <f>(((L755/60)/60)/24)+DATE(1970,1,1)</f>
        <v>40374.208333333336</v>
      </c>
      <c r="N755">
        <v>1283058000</v>
      </c>
      <c r="O755" s="8">
        <f>(((N755/60)/60)/24)+DATE(1970,1,1)</f>
        <v>40419.208333333336</v>
      </c>
      <c r="P755" t="b">
        <v>0</v>
      </c>
      <c r="Q755" t="b">
        <v>0</v>
      </c>
      <c r="R755" t="s">
        <v>33</v>
      </c>
      <c r="S755" t="str">
        <f>LEFT(R755,FIND("/",R755)-1)</f>
        <v>theater</v>
      </c>
      <c r="T755" t="str">
        <f>RIGHT(R755,LEN(R755)-LEN(S755)-1)</f>
        <v>plays</v>
      </c>
    </row>
    <row r="756" spans="1:20" x14ac:dyDescent="0.35">
      <c r="A756">
        <v>569</v>
      </c>
      <c r="B756" s="4" t="s">
        <v>1182</v>
      </c>
      <c r="C756" s="3" t="s">
        <v>1183</v>
      </c>
      <c r="D756">
        <v>20100</v>
      </c>
      <c r="E756">
        <v>47705</v>
      </c>
      <c r="F756">
        <f>ROUND(100*E756/D756,0)</f>
        <v>237</v>
      </c>
      <c r="G756" t="s">
        <v>20</v>
      </c>
      <c r="H756">
        <v>589</v>
      </c>
      <c r="I756">
        <f>ROUND(IF(H756&gt;0,E756/H756,0),2)</f>
        <v>80.989999999999995</v>
      </c>
      <c r="J756" t="s">
        <v>107</v>
      </c>
      <c r="K756" t="s">
        <v>108</v>
      </c>
      <c r="L756">
        <v>1294725600</v>
      </c>
      <c r="M756" s="8">
        <f>(((L756/60)/60)/24)+DATE(1970,1,1)</f>
        <v>40554.25</v>
      </c>
      <c r="N756">
        <v>1295762400</v>
      </c>
      <c r="O756" s="8">
        <f>(((N756/60)/60)/24)+DATE(1970,1,1)</f>
        <v>40566.25</v>
      </c>
      <c r="P756" t="b">
        <v>0</v>
      </c>
      <c r="Q756" t="b">
        <v>0</v>
      </c>
      <c r="R756" t="s">
        <v>71</v>
      </c>
      <c r="S756" t="str">
        <f>LEFT(R756,FIND("/",R756)-1)</f>
        <v>film &amp; video</v>
      </c>
      <c r="T756" t="str">
        <f>RIGHT(R756,LEN(R756)-LEN(S756)-1)</f>
        <v>animation</v>
      </c>
    </row>
    <row r="757" spans="1:20" x14ac:dyDescent="0.35">
      <c r="A757">
        <v>570</v>
      </c>
      <c r="B757" s="4" t="s">
        <v>1184</v>
      </c>
      <c r="C757" s="3" t="s">
        <v>1185</v>
      </c>
      <c r="D757">
        <v>31200</v>
      </c>
      <c r="E757">
        <v>95364</v>
      </c>
      <c r="F757">
        <f>ROUND(100*E757/D757,0)</f>
        <v>306</v>
      </c>
      <c r="G757" t="s">
        <v>20</v>
      </c>
      <c r="H757">
        <v>2725</v>
      </c>
      <c r="I757">
        <f>ROUND(IF(H757&gt;0,E757/H757,0),2)</f>
        <v>35</v>
      </c>
      <c r="J757" t="s">
        <v>21</v>
      </c>
      <c r="K757" t="s">
        <v>22</v>
      </c>
      <c r="L757">
        <v>1419055200</v>
      </c>
      <c r="M757" s="8">
        <f>(((L757/60)/60)/24)+DATE(1970,1,1)</f>
        <v>41993.25</v>
      </c>
      <c r="N757">
        <v>1419573600</v>
      </c>
      <c r="O757" s="8">
        <f>(((N757/60)/60)/24)+DATE(1970,1,1)</f>
        <v>41999.25</v>
      </c>
      <c r="P757" t="b">
        <v>0</v>
      </c>
      <c r="Q757" t="b">
        <v>1</v>
      </c>
      <c r="R757" t="s">
        <v>23</v>
      </c>
      <c r="S757" t="str">
        <f>LEFT(R757,FIND("/",R757)-1)</f>
        <v>music</v>
      </c>
      <c r="T757" t="str">
        <f>RIGHT(R757,LEN(R757)-LEN(S757)-1)</f>
        <v>rock</v>
      </c>
    </row>
    <row r="758" spans="1:20" x14ac:dyDescent="0.35">
      <c r="A758">
        <v>573</v>
      </c>
      <c r="B758" s="4" t="s">
        <v>1190</v>
      </c>
      <c r="C758" s="3" t="s">
        <v>1191</v>
      </c>
      <c r="D758">
        <v>6700</v>
      </c>
      <c r="E758">
        <v>7496</v>
      </c>
      <c r="F758">
        <f>ROUND(100*E758/D758,0)</f>
        <v>112</v>
      </c>
      <c r="G758" t="s">
        <v>20</v>
      </c>
      <c r="H758">
        <v>300</v>
      </c>
      <c r="I758">
        <f>ROUND(IF(H758&gt;0,E758/H758,0),2)</f>
        <v>24.99</v>
      </c>
      <c r="J758" t="s">
        <v>21</v>
      </c>
      <c r="K758" t="s">
        <v>22</v>
      </c>
      <c r="L758">
        <v>1399006800</v>
      </c>
      <c r="M758" s="8">
        <f>(((L758/60)/60)/24)+DATE(1970,1,1)</f>
        <v>41761.208333333336</v>
      </c>
      <c r="N758">
        <v>1399179600</v>
      </c>
      <c r="O758" s="8">
        <f>(((N758/60)/60)/24)+DATE(1970,1,1)</f>
        <v>41763.208333333336</v>
      </c>
      <c r="P758" t="b">
        <v>0</v>
      </c>
      <c r="Q758" t="b">
        <v>0</v>
      </c>
      <c r="R758" t="s">
        <v>1029</v>
      </c>
      <c r="S758" t="str">
        <f>LEFT(R758,FIND("/",R758)-1)</f>
        <v>journalism</v>
      </c>
      <c r="T758" t="str">
        <f>RIGHT(R758,LEN(R758)-LEN(S758)-1)</f>
        <v>audio</v>
      </c>
    </row>
    <row r="759" spans="1:20" x14ac:dyDescent="0.35">
      <c r="A759">
        <v>574</v>
      </c>
      <c r="B759" s="4" t="s">
        <v>1192</v>
      </c>
      <c r="C759" s="3" t="s">
        <v>1193</v>
      </c>
      <c r="D759">
        <v>2700</v>
      </c>
      <c r="E759">
        <v>9967</v>
      </c>
      <c r="F759">
        <f>ROUND(100*E759/D759,0)</f>
        <v>369</v>
      </c>
      <c r="G759" t="s">
        <v>20</v>
      </c>
      <c r="H759">
        <v>144</v>
      </c>
      <c r="I759">
        <f>ROUND(IF(H759&gt;0,E759/H759,0),2)</f>
        <v>69.22</v>
      </c>
      <c r="J759" t="s">
        <v>21</v>
      </c>
      <c r="K759" t="s">
        <v>22</v>
      </c>
      <c r="L759">
        <v>1575698400</v>
      </c>
      <c r="M759" s="8">
        <f>(((L759/60)/60)/24)+DATE(1970,1,1)</f>
        <v>43806.25</v>
      </c>
      <c r="N759">
        <v>1576562400</v>
      </c>
      <c r="O759" s="8">
        <f>(((N759/60)/60)/24)+DATE(1970,1,1)</f>
        <v>43816.25</v>
      </c>
      <c r="P759" t="b">
        <v>0</v>
      </c>
      <c r="Q759" t="b">
        <v>1</v>
      </c>
      <c r="R759" t="s">
        <v>17</v>
      </c>
      <c r="S759" t="str">
        <f>LEFT(R759,FIND("/",R759)-1)</f>
        <v>food</v>
      </c>
      <c r="T759" t="str">
        <f>RIGHT(R759,LEN(R759)-LEN(S759)-1)</f>
        <v>food trucks</v>
      </c>
    </row>
    <row r="760" spans="1:20" x14ac:dyDescent="0.35">
      <c r="A760">
        <v>579</v>
      </c>
      <c r="B760" s="4" t="s">
        <v>1202</v>
      </c>
      <c r="C760" s="3" t="s">
        <v>1203</v>
      </c>
      <c r="D760">
        <v>6200</v>
      </c>
      <c r="E760">
        <v>6269</v>
      </c>
      <c r="F760">
        <f>ROUND(100*E760/D760,0)</f>
        <v>101</v>
      </c>
      <c r="G760" t="s">
        <v>20</v>
      </c>
      <c r="H760">
        <v>87</v>
      </c>
      <c r="I760">
        <f>ROUND(IF(H760&gt;0,E760/H760,0),2)</f>
        <v>72.06</v>
      </c>
      <c r="J760" t="s">
        <v>21</v>
      </c>
      <c r="K760" t="s">
        <v>22</v>
      </c>
      <c r="L760">
        <v>1312693200</v>
      </c>
      <c r="M760" s="8">
        <f>(((L760/60)/60)/24)+DATE(1970,1,1)</f>
        <v>40762.208333333336</v>
      </c>
      <c r="N760">
        <v>1313730000</v>
      </c>
      <c r="O760" s="8">
        <f>(((N760/60)/60)/24)+DATE(1970,1,1)</f>
        <v>40774.208333333336</v>
      </c>
      <c r="P760" t="b">
        <v>0</v>
      </c>
      <c r="Q760" t="b">
        <v>0</v>
      </c>
      <c r="R760" t="s">
        <v>159</v>
      </c>
      <c r="S760" t="str">
        <f>LEFT(R760,FIND("/",R760)-1)</f>
        <v>music</v>
      </c>
      <c r="T760" t="str">
        <f>RIGHT(R760,LEN(R760)-LEN(S760)-1)</f>
        <v>jazz</v>
      </c>
    </row>
    <row r="761" spans="1:20" x14ac:dyDescent="0.35">
      <c r="A761">
        <v>580</v>
      </c>
      <c r="B761" s="4" t="s">
        <v>556</v>
      </c>
      <c r="C761" s="3" t="s">
        <v>1204</v>
      </c>
      <c r="D761">
        <v>43800</v>
      </c>
      <c r="E761">
        <v>149578</v>
      </c>
      <c r="F761">
        <f>ROUND(100*E761/D761,0)</f>
        <v>342</v>
      </c>
      <c r="G761" t="s">
        <v>20</v>
      </c>
      <c r="H761">
        <v>3116</v>
      </c>
      <c r="I761">
        <f>ROUND(IF(H761&gt;0,E761/H761,0),2)</f>
        <v>48</v>
      </c>
      <c r="J761" t="s">
        <v>21</v>
      </c>
      <c r="K761" t="s">
        <v>22</v>
      </c>
      <c r="L761">
        <v>1393394400</v>
      </c>
      <c r="M761" s="8">
        <f>(((L761/60)/60)/24)+DATE(1970,1,1)</f>
        <v>41696.25</v>
      </c>
      <c r="N761">
        <v>1394085600</v>
      </c>
      <c r="O761" s="8">
        <f>(((N761/60)/60)/24)+DATE(1970,1,1)</f>
        <v>41704.25</v>
      </c>
      <c r="P761" t="b">
        <v>0</v>
      </c>
      <c r="Q761" t="b">
        <v>0</v>
      </c>
      <c r="R761" t="s">
        <v>33</v>
      </c>
      <c r="S761" t="str">
        <f>LEFT(R761,FIND("/",R761)-1)</f>
        <v>theater</v>
      </c>
      <c r="T761" t="str">
        <f>RIGHT(R761,LEN(R761)-LEN(S761)-1)</f>
        <v>plays</v>
      </c>
    </row>
    <row r="762" spans="1:20" ht="31" x14ac:dyDescent="0.35">
      <c r="A762">
        <v>583</v>
      </c>
      <c r="B762" s="4" t="s">
        <v>1209</v>
      </c>
      <c r="C762" s="3" t="s">
        <v>1210</v>
      </c>
      <c r="D762">
        <v>18900</v>
      </c>
      <c r="E762">
        <v>60934</v>
      </c>
      <c r="F762">
        <f>ROUND(100*E762/D762,0)</f>
        <v>322</v>
      </c>
      <c r="G762" t="s">
        <v>20</v>
      </c>
      <c r="H762">
        <v>909</v>
      </c>
      <c r="I762">
        <f>ROUND(IF(H762&gt;0,E762/H762,0),2)</f>
        <v>67.03</v>
      </c>
      <c r="J762" t="s">
        <v>21</v>
      </c>
      <c r="K762" t="s">
        <v>22</v>
      </c>
      <c r="L762">
        <v>1329717600</v>
      </c>
      <c r="M762" s="8">
        <f>(((L762/60)/60)/24)+DATE(1970,1,1)</f>
        <v>40959.25</v>
      </c>
      <c r="N762">
        <v>1331186400</v>
      </c>
      <c r="O762" s="8">
        <f>(((N762/60)/60)/24)+DATE(1970,1,1)</f>
        <v>40976.25</v>
      </c>
      <c r="P762" t="b">
        <v>0</v>
      </c>
      <c r="Q762" t="b">
        <v>0</v>
      </c>
      <c r="R762" t="s">
        <v>42</v>
      </c>
      <c r="S762" t="str">
        <f>LEFT(R762,FIND("/",R762)-1)</f>
        <v>film &amp; video</v>
      </c>
      <c r="T762" t="str">
        <f>RIGHT(R762,LEN(R762)-LEN(S762)-1)</f>
        <v>documentary</v>
      </c>
    </row>
    <row r="763" spans="1:20" x14ac:dyDescent="0.35">
      <c r="A763">
        <v>584</v>
      </c>
      <c r="B763" s="4" t="s">
        <v>45</v>
      </c>
      <c r="C763" s="3" t="s">
        <v>1211</v>
      </c>
      <c r="D763">
        <v>86400</v>
      </c>
      <c r="E763">
        <v>103255</v>
      </c>
      <c r="F763">
        <f>ROUND(100*E763/D763,0)</f>
        <v>120</v>
      </c>
      <c r="G763" t="s">
        <v>20</v>
      </c>
      <c r="H763">
        <v>1613</v>
      </c>
      <c r="I763">
        <f>ROUND(IF(H763&gt;0,E763/H763,0),2)</f>
        <v>64.010000000000005</v>
      </c>
      <c r="J763" t="s">
        <v>21</v>
      </c>
      <c r="K763" t="s">
        <v>22</v>
      </c>
      <c r="L763">
        <v>1335330000</v>
      </c>
      <c r="M763" s="8">
        <f>(((L763/60)/60)/24)+DATE(1970,1,1)</f>
        <v>41024.208333333336</v>
      </c>
      <c r="N763">
        <v>1336539600</v>
      </c>
      <c r="O763" s="8">
        <f>(((N763/60)/60)/24)+DATE(1970,1,1)</f>
        <v>41038.208333333336</v>
      </c>
      <c r="P763" t="b">
        <v>0</v>
      </c>
      <c r="Q763" t="b">
        <v>0</v>
      </c>
      <c r="R763" t="s">
        <v>28</v>
      </c>
      <c r="S763" t="str">
        <f>LEFT(R763,FIND("/",R763)-1)</f>
        <v>technology</v>
      </c>
      <c r="T763" t="str">
        <f>RIGHT(R763,LEN(R763)-LEN(S763)-1)</f>
        <v>web</v>
      </c>
    </row>
    <row r="764" spans="1:20" x14ac:dyDescent="0.35">
      <c r="A764">
        <v>585</v>
      </c>
      <c r="B764" s="4" t="s">
        <v>1212</v>
      </c>
      <c r="C764" s="3" t="s">
        <v>1213</v>
      </c>
      <c r="D764">
        <v>8900</v>
      </c>
      <c r="E764">
        <v>13065</v>
      </c>
      <c r="F764">
        <f>ROUND(100*E764/D764,0)</f>
        <v>147</v>
      </c>
      <c r="G764" t="s">
        <v>20</v>
      </c>
      <c r="H764">
        <v>136</v>
      </c>
      <c r="I764">
        <f>ROUND(IF(H764&gt;0,E764/H764,0),2)</f>
        <v>96.07</v>
      </c>
      <c r="J764" t="s">
        <v>21</v>
      </c>
      <c r="K764" t="s">
        <v>22</v>
      </c>
      <c r="L764">
        <v>1268888400</v>
      </c>
      <c r="M764" s="8">
        <f>(((L764/60)/60)/24)+DATE(1970,1,1)</f>
        <v>40255.208333333336</v>
      </c>
      <c r="N764">
        <v>1269752400</v>
      </c>
      <c r="O764" s="8">
        <f>(((N764/60)/60)/24)+DATE(1970,1,1)</f>
        <v>40265.208333333336</v>
      </c>
      <c r="P764" t="b">
        <v>0</v>
      </c>
      <c r="Q764" t="b">
        <v>0</v>
      </c>
      <c r="R764" t="s">
        <v>206</v>
      </c>
      <c r="S764" t="str">
        <f>LEFT(R764,FIND("/",R764)-1)</f>
        <v>publishing</v>
      </c>
      <c r="T764" t="str">
        <f>RIGHT(R764,LEN(R764)-LEN(S764)-1)</f>
        <v>translations</v>
      </c>
    </row>
    <row r="765" spans="1:20" x14ac:dyDescent="0.35">
      <c r="A765">
        <v>586</v>
      </c>
      <c r="B765" s="4" t="s">
        <v>1214</v>
      </c>
      <c r="C765" s="3" t="s">
        <v>1215</v>
      </c>
      <c r="D765">
        <v>700</v>
      </c>
      <c r="E765">
        <v>6654</v>
      </c>
      <c r="F765">
        <f>ROUND(100*E765/D765,0)</f>
        <v>951</v>
      </c>
      <c r="G765" t="s">
        <v>20</v>
      </c>
      <c r="H765">
        <v>130</v>
      </c>
      <c r="I765">
        <f>ROUND(IF(H765&gt;0,E765/H765,0),2)</f>
        <v>51.18</v>
      </c>
      <c r="J765" t="s">
        <v>21</v>
      </c>
      <c r="K765" t="s">
        <v>22</v>
      </c>
      <c r="L765">
        <v>1289973600</v>
      </c>
      <c r="M765" s="8">
        <f>(((L765/60)/60)/24)+DATE(1970,1,1)</f>
        <v>40499.25</v>
      </c>
      <c r="N765">
        <v>1291615200</v>
      </c>
      <c r="O765" s="8">
        <f>(((N765/60)/60)/24)+DATE(1970,1,1)</f>
        <v>40518.25</v>
      </c>
      <c r="P765" t="b">
        <v>0</v>
      </c>
      <c r="Q765" t="b">
        <v>0</v>
      </c>
      <c r="R765" t="s">
        <v>23</v>
      </c>
      <c r="S765" t="str">
        <f>LEFT(R765,FIND("/",R765)-1)</f>
        <v>music</v>
      </c>
      <c r="T765" t="str">
        <f>RIGHT(R765,LEN(R765)-LEN(S765)-1)</f>
        <v>rock</v>
      </c>
    </row>
    <row r="766" spans="1:20" x14ac:dyDescent="0.35">
      <c r="A766">
        <v>591</v>
      </c>
      <c r="B766" s="4" t="s">
        <v>1224</v>
      </c>
      <c r="C766" s="3" t="s">
        <v>1225</v>
      </c>
      <c r="D766">
        <v>600</v>
      </c>
      <c r="E766">
        <v>6226</v>
      </c>
      <c r="F766">
        <f>ROUND(100*E766/D766,0)</f>
        <v>1038</v>
      </c>
      <c r="G766" t="s">
        <v>20</v>
      </c>
      <c r="H766">
        <v>102</v>
      </c>
      <c r="I766">
        <f>ROUND(IF(H766&gt;0,E766/H766,0),2)</f>
        <v>61.04</v>
      </c>
      <c r="J766" t="s">
        <v>21</v>
      </c>
      <c r="K766" t="s">
        <v>22</v>
      </c>
      <c r="L766">
        <v>1279083600</v>
      </c>
      <c r="M766" s="8">
        <f>(((L766/60)/60)/24)+DATE(1970,1,1)</f>
        <v>40373.208333333336</v>
      </c>
      <c r="N766">
        <v>1279947600</v>
      </c>
      <c r="O766" s="8">
        <f>(((N766/60)/60)/24)+DATE(1970,1,1)</f>
        <v>40383.208333333336</v>
      </c>
      <c r="P766" t="b">
        <v>0</v>
      </c>
      <c r="Q766" t="b">
        <v>0</v>
      </c>
      <c r="R766" t="s">
        <v>89</v>
      </c>
      <c r="S766" t="str">
        <f>LEFT(R766,FIND("/",R766)-1)</f>
        <v>games</v>
      </c>
      <c r="T766" t="str">
        <f>RIGHT(R766,LEN(R766)-LEN(S766)-1)</f>
        <v>video games</v>
      </c>
    </row>
    <row r="767" spans="1:20" x14ac:dyDescent="0.35">
      <c r="A767">
        <v>593</v>
      </c>
      <c r="B767" s="4" t="s">
        <v>1228</v>
      </c>
      <c r="C767" s="3" t="s">
        <v>1229</v>
      </c>
      <c r="D767">
        <v>121600</v>
      </c>
      <c r="E767">
        <v>188288</v>
      </c>
      <c r="F767">
        <f>ROUND(100*E767/D767,0)</f>
        <v>155</v>
      </c>
      <c r="G767" t="s">
        <v>20</v>
      </c>
      <c r="H767">
        <v>4006</v>
      </c>
      <c r="I767">
        <f>ROUND(IF(H767&gt;0,E767/H767,0),2)</f>
        <v>47</v>
      </c>
      <c r="J767" t="s">
        <v>21</v>
      </c>
      <c r="K767" t="s">
        <v>22</v>
      </c>
      <c r="L767">
        <v>1395810000</v>
      </c>
      <c r="M767" s="8">
        <f>(((L767/60)/60)/24)+DATE(1970,1,1)</f>
        <v>41724.208333333336</v>
      </c>
      <c r="N767">
        <v>1396933200</v>
      </c>
      <c r="O767" s="8">
        <f>(((N767/60)/60)/24)+DATE(1970,1,1)</f>
        <v>41737.208333333336</v>
      </c>
      <c r="P767" t="b">
        <v>0</v>
      </c>
      <c r="Q767" t="b">
        <v>0</v>
      </c>
      <c r="R767" t="s">
        <v>71</v>
      </c>
      <c r="S767" t="str">
        <f>LEFT(R767,FIND("/",R767)-1)</f>
        <v>film &amp; video</v>
      </c>
      <c r="T767" t="str">
        <f>RIGHT(R767,LEN(R767)-LEN(S767)-1)</f>
        <v>animation</v>
      </c>
    </row>
    <row r="768" spans="1:20" ht="31" x14ac:dyDescent="0.35">
      <c r="A768">
        <v>595</v>
      </c>
      <c r="B768" s="4" t="s">
        <v>1232</v>
      </c>
      <c r="C768" s="3" t="s">
        <v>1233</v>
      </c>
      <c r="D768">
        <v>70300</v>
      </c>
      <c r="E768">
        <v>146595</v>
      </c>
      <c r="F768">
        <f>ROUND(100*E768/D768,0)</f>
        <v>209</v>
      </c>
      <c r="G768" t="s">
        <v>20</v>
      </c>
      <c r="H768">
        <v>1629</v>
      </c>
      <c r="I768">
        <f>ROUND(IF(H768&gt;0,E768/H768,0),2)</f>
        <v>89.99</v>
      </c>
      <c r="J768" t="s">
        <v>21</v>
      </c>
      <c r="K768" t="s">
        <v>22</v>
      </c>
      <c r="L768">
        <v>1268715600</v>
      </c>
      <c r="M768" s="8">
        <f>(((L768/60)/60)/24)+DATE(1970,1,1)</f>
        <v>40253.208333333336</v>
      </c>
      <c r="N768">
        <v>1270530000</v>
      </c>
      <c r="O768" s="8">
        <f>(((N768/60)/60)/24)+DATE(1970,1,1)</f>
        <v>40274.208333333336</v>
      </c>
      <c r="P768" t="b">
        <v>0</v>
      </c>
      <c r="Q768" t="b">
        <v>1</v>
      </c>
      <c r="R768" t="s">
        <v>33</v>
      </c>
      <c r="S768" t="str">
        <f>LEFT(R768,FIND("/",R768)-1)</f>
        <v>theater</v>
      </c>
      <c r="T768" t="str">
        <f>RIGHT(R768,LEN(R768)-LEN(S768)-1)</f>
        <v>plays</v>
      </c>
    </row>
    <row r="769" spans="1:20" x14ac:dyDescent="0.35">
      <c r="A769">
        <v>597</v>
      </c>
      <c r="B769" s="4" t="s">
        <v>1236</v>
      </c>
      <c r="C769" s="3" t="s">
        <v>1237</v>
      </c>
      <c r="D769">
        <v>73800</v>
      </c>
      <c r="E769">
        <v>148779</v>
      </c>
      <c r="F769">
        <f>ROUND(100*E769/D769,0)</f>
        <v>202</v>
      </c>
      <c r="G769" t="s">
        <v>20</v>
      </c>
      <c r="H769">
        <v>2188</v>
      </c>
      <c r="I769">
        <f>ROUND(IF(H769&gt;0,E769/H769,0),2)</f>
        <v>68</v>
      </c>
      <c r="J769" t="s">
        <v>21</v>
      </c>
      <c r="K769" t="s">
        <v>22</v>
      </c>
      <c r="L769">
        <v>1573970400</v>
      </c>
      <c r="M769" s="8">
        <f>(((L769/60)/60)/24)+DATE(1970,1,1)</f>
        <v>43786.25</v>
      </c>
      <c r="N769">
        <v>1575525600</v>
      </c>
      <c r="O769" s="8">
        <f>(((N769/60)/60)/24)+DATE(1970,1,1)</f>
        <v>43804.25</v>
      </c>
      <c r="P769" t="b">
        <v>0</v>
      </c>
      <c r="Q769" t="b">
        <v>0</v>
      </c>
      <c r="R769" t="s">
        <v>33</v>
      </c>
      <c r="S769" t="str">
        <f>LEFT(R769,FIND("/",R769)-1)</f>
        <v>theater</v>
      </c>
      <c r="T769" t="str">
        <f>RIGHT(R769,LEN(R769)-LEN(S769)-1)</f>
        <v>plays</v>
      </c>
    </row>
    <row r="770" spans="1:20" x14ac:dyDescent="0.35">
      <c r="A770">
        <v>598</v>
      </c>
      <c r="B770" s="4" t="s">
        <v>1238</v>
      </c>
      <c r="C770" s="3" t="s">
        <v>1239</v>
      </c>
      <c r="D770">
        <v>108500</v>
      </c>
      <c r="E770">
        <v>175868</v>
      </c>
      <c r="F770">
        <f>ROUND(100*E770/D770,0)</f>
        <v>162</v>
      </c>
      <c r="G770" t="s">
        <v>20</v>
      </c>
      <c r="H770">
        <v>2409</v>
      </c>
      <c r="I770">
        <f>ROUND(IF(H770&gt;0,E770/H770,0),2)</f>
        <v>73</v>
      </c>
      <c r="J770" t="s">
        <v>107</v>
      </c>
      <c r="K770" t="s">
        <v>108</v>
      </c>
      <c r="L770">
        <v>1276578000</v>
      </c>
      <c r="M770" s="8">
        <f>(((L770/60)/60)/24)+DATE(1970,1,1)</f>
        <v>40344.208333333336</v>
      </c>
      <c r="N770">
        <v>1279083600</v>
      </c>
      <c r="O770" s="8">
        <f>(((N770/60)/60)/24)+DATE(1970,1,1)</f>
        <v>40373.208333333336</v>
      </c>
      <c r="P770" t="b">
        <v>0</v>
      </c>
      <c r="Q770" t="b">
        <v>0</v>
      </c>
      <c r="R770" t="s">
        <v>23</v>
      </c>
      <c r="S770" t="str">
        <f>LEFT(R770,FIND("/",R770)-1)</f>
        <v>music</v>
      </c>
      <c r="T770" t="str">
        <f>RIGHT(R770,LEN(R770)-LEN(S770)-1)</f>
        <v>rock</v>
      </c>
    </row>
    <row r="771" spans="1:20" x14ac:dyDescent="0.35">
      <c r="A771">
        <v>601</v>
      </c>
      <c r="B771" s="4" t="s">
        <v>1244</v>
      </c>
      <c r="C771" s="3" t="s">
        <v>1245</v>
      </c>
      <c r="D771">
        <v>6300</v>
      </c>
      <c r="E771">
        <v>13018</v>
      </c>
      <c r="F771">
        <f>ROUND(100*E771/D771,0)</f>
        <v>207</v>
      </c>
      <c r="G771" t="s">
        <v>20</v>
      </c>
      <c r="H771">
        <v>194</v>
      </c>
      <c r="I771">
        <f>ROUND(IF(H771&gt;0,E771/H771,0),2)</f>
        <v>67.099999999999994</v>
      </c>
      <c r="J771" t="s">
        <v>21</v>
      </c>
      <c r="K771" t="s">
        <v>22</v>
      </c>
      <c r="L771">
        <v>1401426000</v>
      </c>
      <c r="M771" s="8">
        <f>(((L771/60)/60)/24)+DATE(1970,1,1)</f>
        <v>41789.208333333336</v>
      </c>
      <c r="N771">
        <v>1402894800</v>
      </c>
      <c r="O771" s="8">
        <f>(((N771/60)/60)/24)+DATE(1970,1,1)</f>
        <v>41806.208333333336</v>
      </c>
      <c r="P771" t="b">
        <v>1</v>
      </c>
      <c r="Q771" t="b">
        <v>0</v>
      </c>
      <c r="R771" t="s">
        <v>65</v>
      </c>
      <c r="S771" t="str">
        <f>LEFT(R771,FIND("/",R771)-1)</f>
        <v>technology</v>
      </c>
      <c r="T771" t="str">
        <f>RIGHT(R771,LEN(R771)-LEN(S771)-1)</f>
        <v>wearables</v>
      </c>
    </row>
    <row r="772" spans="1:20" ht="31" x14ac:dyDescent="0.35">
      <c r="A772">
        <v>602</v>
      </c>
      <c r="B772" s="4" t="s">
        <v>1246</v>
      </c>
      <c r="C772" s="3" t="s">
        <v>1247</v>
      </c>
      <c r="D772">
        <v>71100</v>
      </c>
      <c r="E772">
        <v>91176</v>
      </c>
      <c r="F772">
        <f>ROUND(100*E772/D772,0)</f>
        <v>128</v>
      </c>
      <c r="G772" t="s">
        <v>20</v>
      </c>
      <c r="H772">
        <v>1140</v>
      </c>
      <c r="I772">
        <f>ROUND(IF(H772&gt;0,E772/H772,0),2)</f>
        <v>79.98</v>
      </c>
      <c r="J772" t="s">
        <v>21</v>
      </c>
      <c r="K772" t="s">
        <v>22</v>
      </c>
      <c r="L772">
        <v>1433480400</v>
      </c>
      <c r="M772" s="8">
        <f>(((L772/60)/60)/24)+DATE(1970,1,1)</f>
        <v>42160.208333333328</v>
      </c>
      <c r="N772">
        <v>1434430800</v>
      </c>
      <c r="O772" s="8">
        <f>(((N772/60)/60)/24)+DATE(1970,1,1)</f>
        <v>42171.208333333328</v>
      </c>
      <c r="P772" t="b">
        <v>0</v>
      </c>
      <c r="Q772" t="b">
        <v>0</v>
      </c>
      <c r="R772" t="s">
        <v>33</v>
      </c>
      <c r="S772" t="str">
        <f>LEFT(R772,FIND("/",R772)-1)</f>
        <v>theater</v>
      </c>
      <c r="T772" t="str">
        <f>RIGHT(R772,LEN(R772)-LEN(S772)-1)</f>
        <v>plays</v>
      </c>
    </row>
    <row r="773" spans="1:20" x14ac:dyDescent="0.35">
      <c r="A773">
        <v>603</v>
      </c>
      <c r="B773" s="4" t="s">
        <v>1248</v>
      </c>
      <c r="C773" s="3" t="s">
        <v>1249</v>
      </c>
      <c r="D773">
        <v>5300</v>
      </c>
      <c r="E773">
        <v>6342</v>
      </c>
      <c r="F773">
        <f>ROUND(100*E773/D773,0)</f>
        <v>120</v>
      </c>
      <c r="G773" t="s">
        <v>20</v>
      </c>
      <c r="H773">
        <v>102</v>
      </c>
      <c r="I773">
        <f>ROUND(IF(H773&gt;0,E773/H773,0),2)</f>
        <v>62.18</v>
      </c>
      <c r="J773" t="s">
        <v>21</v>
      </c>
      <c r="K773" t="s">
        <v>22</v>
      </c>
      <c r="L773">
        <v>1555563600</v>
      </c>
      <c r="M773" s="8">
        <f>(((L773/60)/60)/24)+DATE(1970,1,1)</f>
        <v>43573.208333333328</v>
      </c>
      <c r="N773">
        <v>1557896400</v>
      </c>
      <c r="O773" s="8">
        <f>(((N773/60)/60)/24)+DATE(1970,1,1)</f>
        <v>43600.208333333328</v>
      </c>
      <c r="P773" t="b">
        <v>0</v>
      </c>
      <c r="Q773" t="b">
        <v>0</v>
      </c>
      <c r="R773" t="s">
        <v>33</v>
      </c>
      <c r="S773" t="str">
        <f>LEFT(R773,FIND("/",R773)-1)</f>
        <v>theater</v>
      </c>
      <c r="T773" t="str">
        <f>RIGHT(R773,LEN(R773)-LEN(S773)-1)</f>
        <v>plays</v>
      </c>
    </row>
    <row r="774" spans="1:20" x14ac:dyDescent="0.35">
      <c r="A774">
        <v>604</v>
      </c>
      <c r="B774" s="4" t="s">
        <v>1250</v>
      </c>
      <c r="C774" s="3" t="s">
        <v>1251</v>
      </c>
      <c r="D774">
        <v>88700</v>
      </c>
      <c r="E774">
        <v>151438</v>
      </c>
      <c r="F774">
        <f>ROUND(100*E774/D774,0)</f>
        <v>171</v>
      </c>
      <c r="G774" t="s">
        <v>20</v>
      </c>
      <c r="H774">
        <v>2857</v>
      </c>
      <c r="I774">
        <f>ROUND(IF(H774&gt;0,E774/H774,0),2)</f>
        <v>53.01</v>
      </c>
      <c r="J774" t="s">
        <v>21</v>
      </c>
      <c r="K774" t="s">
        <v>22</v>
      </c>
      <c r="L774">
        <v>1295676000</v>
      </c>
      <c r="M774" s="8">
        <f>(((L774/60)/60)/24)+DATE(1970,1,1)</f>
        <v>40565.25</v>
      </c>
      <c r="N774">
        <v>1297490400</v>
      </c>
      <c r="O774" s="8">
        <f>(((N774/60)/60)/24)+DATE(1970,1,1)</f>
        <v>40586.25</v>
      </c>
      <c r="P774" t="b">
        <v>0</v>
      </c>
      <c r="Q774" t="b">
        <v>0</v>
      </c>
      <c r="R774" t="s">
        <v>33</v>
      </c>
      <c r="S774" t="str">
        <f>LEFT(R774,FIND("/",R774)-1)</f>
        <v>theater</v>
      </c>
      <c r="T774" t="str">
        <f>RIGHT(R774,LEN(R774)-LEN(S774)-1)</f>
        <v>plays</v>
      </c>
    </row>
    <row r="775" spans="1:20" x14ac:dyDescent="0.35">
      <c r="A775">
        <v>605</v>
      </c>
      <c r="B775" s="4" t="s">
        <v>1252</v>
      </c>
      <c r="C775" s="3" t="s">
        <v>1253</v>
      </c>
      <c r="D775">
        <v>3300</v>
      </c>
      <c r="E775">
        <v>6178</v>
      </c>
      <c r="F775">
        <f>ROUND(100*E775/D775,0)</f>
        <v>187</v>
      </c>
      <c r="G775" t="s">
        <v>20</v>
      </c>
      <c r="H775">
        <v>107</v>
      </c>
      <c r="I775">
        <f>ROUND(IF(H775&gt;0,E775/H775,0),2)</f>
        <v>57.74</v>
      </c>
      <c r="J775" t="s">
        <v>21</v>
      </c>
      <c r="K775" t="s">
        <v>22</v>
      </c>
      <c r="L775">
        <v>1443848400</v>
      </c>
      <c r="M775" s="8">
        <f>(((L775/60)/60)/24)+DATE(1970,1,1)</f>
        <v>42280.208333333328</v>
      </c>
      <c r="N775">
        <v>1447394400</v>
      </c>
      <c r="O775" s="8">
        <f>(((N775/60)/60)/24)+DATE(1970,1,1)</f>
        <v>42321.25</v>
      </c>
      <c r="P775" t="b">
        <v>0</v>
      </c>
      <c r="Q775" t="b">
        <v>0</v>
      </c>
      <c r="R775" t="s">
        <v>68</v>
      </c>
      <c r="S775" t="str">
        <f>LEFT(R775,FIND("/",R775)-1)</f>
        <v>publishing</v>
      </c>
      <c r="T775" t="str">
        <f>RIGHT(R775,LEN(R775)-LEN(S775)-1)</f>
        <v>nonfiction</v>
      </c>
    </row>
    <row r="776" spans="1:20" x14ac:dyDescent="0.35">
      <c r="A776">
        <v>606</v>
      </c>
      <c r="B776" s="4" t="s">
        <v>1254</v>
      </c>
      <c r="C776" s="3" t="s">
        <v>1255</v>
      </c>
      <c r="D776">
        <v>3400</v>
      </c>
      <c r="E776">
        <v>6405</v>
      </c>
      <c r="F776">
        <f>ROUND(100*E776/D776,0)</f>
        <v>188</v>
      </c>
      <c r="G776" t="s">
        <v>20</v>
      </c>
      <c r="H776">
        <v>160</v>
      </c>
      <c r="I776">
        <f>ROUND(IF(H776&gt;0,E776/H776,0),2)</f>
        <v>40.03</v>
      </c>
      <c r="J776" t="s">
        <v>40</v>
      </c>
      <c r="K776" t="s">
        <v>41</v>
      </c>
      <c r="L776">
        <v>1457330400</v>
      </c>
      <c r="M776" s="8">
        <f>(((L776/60)/60)/24)+DATE(1970,1,1)</f>
        <v>42436.25</v>
      </c>
      <c r="N776">
        <v>1458277200</v>
      </c>
      <c r="O776" s="8">
        <f>(((N776/60)/60)/24)+DATE(1970,1,1)</f>
        <v>42447.208333333328</v>
      </c>
      <c r="P776" t="b">
        <v>0</v>
      </c>
      <c r="Q776" t="b">
        <v>0</v>
      </c>
      <c r="R776" t="s">
        <v>23</v>
      </c>
      <c r="S776" t="str">
        <f>LEFT(R776,FIND("/",R776)-1)</f>
        <v>music</v>
      </c>
      <c r="T776" t="str">
        <f>RIGHT(R776,LEN(R776)-LEN(S776)-1)</f>
        <v>rock</v>
      </c>
    </row>
    <row r="777" spans="1:20" x14ac:dyDescent="0.35">
      <c r="A777">
        <v>607</v>
      </c>
      <c r="B777" s="4" t="s">
        <v>1256</v>
      </c>
      <c r="C777" s="3" t="s">
        <v>1257</v>
      </c>
      <c r="D777">
        <v>137600</v>
      </c>
      <c r="E777">
        <v>180667</v>
      </c>
      <c r="F777">
        <f>ROUND(100*E777/D777,0)</f>
        <v>131</v>
      </c>
      <c r="G777" t="s">
        <v>20</v>
      </c>
      <c r="H777">
        <v>2230</v>
      </c>
      <c r="I777">
        <f>ROUND(IF(H777&gt;0,E777/H777,0),2)</f>
        <v>81.02</v>
      </c>
      <c r="J777" t="s">
        <v>21</v>
      </c>
      <c r="K777" t="s">
        <v>22</v>
      </c>
      <c r="L777">
        <v>1395550800</v>
      </c>
      <c r="M777" s="8">
        <f>(((L777/60)/60)/24)+DATE(1970,1,1)</f>
        <v>41721.208333333336</v>
      </c>
      <c r="N777">
        <v>1395723600</v>
      </c>
      <c r="O777" s="8">
        <f>(((N777/60)/60)/24)+DATE(1970,1,1)</f>
        <v>41723.208333333336</v>
      </c>
      <c r="P777" t="b">
        <v>0</v>
      </c>
      <c r="Q777" t="b">
        <v>0</v>
      </c>
      <c r="R777" t="s">
        <v>17</v>
      </c>
      <c r="S777" t="str">
        <f>LEFT(R777,FIND("/",R777)-1)</f>
        <v>food</v>
      </c>
      <c r="T777" t="str">
        <f>RIGHT(R777,LEN(R777)-LEN(S777)-1)</f>
        <v>food trucks</v>
      </c>
    </row>
    <row r="778" spans="1:20" x14ac:dyDescent="0.35">
      <c r="A778">
        <v>608</v>
      </c>
      <c r="B778" s="4" t="s">
        <v>1258</v>
      </c>
      <c r="C778" s="3" t="s">
        <v>1259</v>
      </c>
      <c r="D778">
        <v>3900</v>
      </c>
      <c r="E778">
        <v>11075</v>
      </c>
      <c r="F778">
        <f>ROUND(100*E778/D778,0)</f>
        <v>284</v>
      </c>
      <c r="G778" t="s">
        <v>20</v>
      </c>
      <c r="H778">
        <v>316</v>
      </c>
      <c r="I778">
        <f>ROUND(IF(H778&gt;0,E778/H778,0),2)</f>
        <v>35.049999999999997</v>
      </c>
      <c r="J778" t="s">
        <v>21</v>
      </c>
      <c r="K778" t="s">
        <v>22</v>
      </c>
      <c r="L778">
        <v>1551852000</v>
      </c>
      <c r="M778" s="8">
        <f>(((L778/60)/60)/24)+DATE(1970,1,1)</f>
        <v>43530.25</v>
      </c>
      <c r="N778">
        <v>1552197600</v>
      </c>
      <c r="O778" s="8">
        <f>(((N778/60)/60)/24)+DATE(1970,1,1)</f>
        <v>43534.25</v>
      </c>
      <c r="P778" t="b">
        <v>0</v>
      </c>
      <c r="Q778" t="b">
        <v>1</v>
      </c>
      <c r="R778" t="s">
        <v>159</v>
      </c>
      <c r="S778" t="str">
        <f>LEFT(R778,FIND("/",R778)-1)</f>
        <v>music</v>
      </c>
      <c r="T778" t="str">
        <f>RIGHT(R778,LEN(R778)-LEN(S778)-1)</f>
        <v>jazz</v>
      </c>
    </row>
    <row r="779" spans="1:20" x14ac:dyDescent="0.35">
      <c r="A779">
        <v>609</v>
      </c>
      <c r="B779" s="4" t="s">
        <v>1260</v>
      </c>
      <c r="C779" s="3" t="s">
        <v>1261</v>
      </c>
      <c r="D779">
        <v>10000</v>
      </c>
      <c r="E779">
        <v>12042</v>
      </c>
      <c r="F779">
        <f>ROUND(100*E779/D779,0)</f>
        <v>120</v>
      </c>
      <c r="G779" t="s">
        <v>20</v>
      </c>
      <c r="H779">
        <v>117</v>
      </c>
      <c r="I779">
        <f>ROUND(IF(H779&gt;0,E779/H779,0),2)</f>
        <v>102.92</v>
      </c>
      <c r="J779" t="s">
        <v>21</v>
      </c>
      <c r="K779" t="s">
        <v>22</v>
      </c>
      <c r="L779">
        <v>1547618400</v>
      </c>
      <c r="M779" s="8">
        <f>(((L779/60)/60)/24)+DATE(1970,1,1)</f>
        <v>43481.25</v>
      </c>
      <c r="N779">
        <v>1549087200</v>
      </c>
      <c r="O779" s="8">
        <f>(((N779/60)/60)/24)+DATE(1970,1,1)</f>
        <v>43498.25</v>
      </c>
      <c r="P779" t="b">
        <v>0</v>
      </c>
      <c r="Q779" t="b">
        <v>0</v>
      </c>
      <c r="R779" t="s">
        <v>474</v>
      </c>
      <c r="S779" t="str">
        <f>LEFT(R779,FIND("/",R779)-1)</f>
        <v>film &amp; video</v>
      </c>
      <c r="T779" t="str">
        <f>RIGHT(R779,LEN(R779)-LEN(S779)-1)</f>
        <v>science fiction</v>
      </c>
    </row>
    <row r="780" spans="1:20" ht="31" x14ac:dyDescent="0.35">
      <c r="A780">
        <v>610</v>
      </c>
      <c r="B780" s="4" t="s">
        <v>1262</v>
      </c>
      <c r="C780" s="3" t="s">
        <v>1263</v>
      </c>
      <c r="D780">
        <v>42800</v>
      </c>
      <c r="E780">
        <v>179356</v>
      </c>
      <c r="F780">
        <f>ROUND(100*E780/D780,0)</f>
        <v>419</v>
      </c>
      <c r="G780" t="s">
        <v>20</v>
      </c>
      <c r="H780">
        <v>6406</v>
      </c>
      <c r="I780">
        <f>ROUND(IF(H780&gt;0,E780/H780,0),2)</f>
        <v>28</v>
      </c>
      <c r="J780" t="s">
        <v>21</v>
      </c>
      <c r="K780" t="s">
        <v>22</v>
      </c>
      <c r="L780">
        <v>1355637600</v>
      </c>
      <c r="M780" s="8">
        <f>(((L780/60)/60)/24)+DATE(1970,1,1)</f>
        <v>41259.25</v>
      </c>
      <c r="N780">
        <v>1356847200</v>
      </c>
      <c r="O780" s="8">
        <f>(((N780/60)/60)/24)+DATE(1970,1,1)</f>
        <v>41273.25</v>
      </c>
      <c r="P780" t="b">
        <v>0</v>
      </c>
      <c r="Q780" t="b">
        <v>0</v>
      </c>
      <c r="R780" t="s">
        <v>33</v>
      </c>
      <c r="S780" t="str">
        <f>LEFT(R780,FIND("/",R780)-1)</f>
        <v>theater</v>
      </c>
      <c r="T780" t="str">
        <f>RIGHT(R780,LEN(R780)-LEN(S780)-1)</f>
        <v>plays</v>
      </c>
    </row>
    <row r="781" spans="1:20" x14ac:dyDescent="0.35">
      <c r="A781">
        <v>612</v>
      </c>
      <c r="B781" s="4" t="s">
        <v>1266</v>
      </c>
      <c r="C781" s="3" t="s">
        <v>1267</v>
      </c>
      <c r="D781">
        <v>6200</v>
      </c>
      <c r="E781">
        <v>8645</v>
      </c>
      <c r="F781">
        <f>ROUND(100*E781/D781,0)</f>
        <v>139</v>
      </c>
      <c r="G781" t="s">
        <v>20</v>
      </c>
      <c r="H781">
        <v>192</v>
      </c>
      <c r="I781">
        <f>ROUND(IF(H781&gt;0,E781/H781,0),2)</f>
        <v>45.03</v>
      </c>
      <c r="J781" t="s">
        <v>21</v>
      </c>
      <c r="K781" t="s">
        <v>22</v>
      </c>
      <c r="L781">
        <v>1287810000</v>
      </c>
      <c r="M781" s="8">
        <f>(((L781/60)/60)/24)+DATE(1970,1,1)</f>
        <v>40474.208333333336</v>
      </c>
      <c r="N781">
        <v>1289800800</v>
      </c>
      <c r="O781" s="8">
        <f>(((N781/60)/60)/24)+DATE(1970,1,1)</f>
        <v>40497.25</v>
      </c>
      <c r="P781" t="b">
        <v>0</v>
      </c>
      <c r="Q781" t="b">
        <v>0</v>
      </c>
      <c r="R781" t="s">
        <v>50</v>
      </c>
      <c r="S781" t="str">
        <f>LEFT(R781,FIND("/",R781)-1)</f>
        <v>music</v>
      </c>
      <c r="T781" t="str">
        <f>RIGHT(R781,LEN(R781)-LEN(S781)-1)</f>
        <v>electric music</v>
      </c>
    </row>
    <row r="782" spans="1:20" x14ac:dyDescent="0.35">
      <c r="A782">
        <v>613</v>
      </c>
      <c r="B782" s="4" t="s">
        <v>1268</v>
      </c>
      <c r="C782" s="3" t="s">
        <v>1269</v>
      </c>
      <c r="D782">
        <v>1100</v>
      </c>
      <c r="E782">
        <v>1914</v>
      </c>
      <c r="F782">
        <f>ROUND(100*E782/D782,0)</f>
        <v>174</v>
      </c>
      <c r="G782" t="s">
        <v>20</v>
      </c>
      <c r="H782">
        <v>26</v>
      </c>
      <c r="I782">
        <f>ROUND(IF(H782&gt;0,E782/H782,0),2)</f>
        <v>73.62</v>
      </c>
      <c r="J782" t="s">
        <v>15</v>
      </c>
      <c r="K782" t="s">
        <v>16</v>
      </c>
      <c r="L782">
        <v>1503723600</v>
      </c>
      <c r="M782" s="8">
        <f>(((L782/60)/60)/24)+DATE(1970,1,1)</f>
        <v>42973.208333333328</v>
      </c>
      <c r="N782">
        <v>1504501200</v>
      </c>
      <c r="O782" s="8">
        <f>(((N782/60)/60)/24)+DATE(1970,1,1)</f>
        <v>42982.208333333328</v>
      </c>
      <c r="P782" t="b">
        <v>0</v>
      </c>
      <c r="Q782" t="b">
        <v>0</v>
      </c>
      <c r="R782" t="s">
        <v>33</v>
      </c>
      <c r="S782" t="str">
        <f>LEFT(R782,FIND("/",R782)-1)</f>
        <v>theater</v>
      </c>
      <c r="T782" t="str">
        <f>RIGHT(R782,LEN(R782)-LEN(S782)-1)</f>
        <v>plays</v>
      </c>
    </row>
    <row r="783" spans="1:20" ht="31" x14ac:dyDescent="0.35">
      <c r="A783">
        <v>614</v>
      </c>
      <c r="B783" s="4" t="s">
        <v>1270</v>
      </c>
      <c r="C783" s="3" t="s">
        <v>1271</v>
      </c>
      <c r="D783">
        <v>26500</v>
      </c>
      <c r="E783">
        <v>41205</v>
      </c>
      <c r="F783">
        <f>ROUND(100*E783/D783,0)</f>
        <v>155</v>
      </c>
      <c r="G783" t="s">
        <v>20</v>
      </c>
      <c r="H783">
        <v>723</v>
      </c>
      <c r="I783">
        <f>ROUND(IF(H783&gt;0,E783/H783,0),2)</f>
        <v>56.99</v>
      </c>
      <c r="J783" t="s">
        <v>21</v>
      </c>
      <c r="K783" t="s">
        <v>22</v>
      </c>
      <c r="L783">
        <v>1484114400</v>
      </c>
      <c r="M783" s="8">
        <f>(((L783/60)/60)/24)+DATE(1970,1,1)</f>
        <v>42746.25</v>
      </c>
      <c r="N783">
        <v>1485669600</v>
      </c>
      <c r="O783" s="8">
        <f>(((N783/60)/60)/24)+DATE(1970,1,1)</f>
        <v>42764.25</v>
      </c>
      <c r="P783" t="b">
        <v>0</v>
      </c>
      <c r="Q783" t="b">
        <v>0</v>
      </c>
      <c r="R783" t="s">
        <v>33</v>
      </c>
      <c r="S783" t="str">
        <f>LEFT(R783,FIND("/",R783)-1)</f>
        <v>theater</v>
      </c>
      <c r="T783" t="str">
        <f>RIGHT(R783,LEN(R783)-LEN(S783)-1)</f>
        <v>plays</v>
      </c>
    </row>
    <row r="784" spans="1:20" x14ac:dyDescent="0.35">
      <c r="A784">
        <v>615</v>
      </c>
      <c r="B784" s="4" t="s">
        <v>1272</v>
      </c>
      <c r="C784" s="3" t="s">
        <v>1273</v>
      </c>
      <c r="D784">
        <v>8500</v>
      </c>
      <c r="E784">
        <v>14488</v>
      </c>
      <c r="F784">
        <f>ROUND(100*E784/D784,0)</f>
        <v>170</v>
      </c>
      <c r="G784" t="s">
        <v>20</v>
      </c>
      <c r="H784">
        <v>170</v>
      </c>
      <c r="I784">
        <f>ROUND(IF(H784&gt;0,E784/H784,0),2)</f>
        <v>85.22</v>
      </c>
      <c r="J784" t="s">
        <v>107</v>
      </c>
      <c r="K784" t="s">
        <v>108</v>
      </c>
      <c r="L784">
        <v>1461906000</v>
      </c>
      <c r="M784" s="8">
        <f>(((L784/60)/60)/24)+DATE(1970,1,1)</f>
        <v>42489.208333333328</v>
      </c>
      <c r="N784">
        <v>1462770000</v>
      </c>
      <c r="O784" s="8">
        <f>(((N784/60)/60)/24)+DATE(1970,1,1)</f>
        <v>42499.208333333328</v>
      </c>
      <c r="P784" t="b">
        <v>0</v>
      </c>
      <c r="Q784" t="b">
        <v>0</v>
      </c>
      <c r="R784" t="s">
        <v>33</v>
      </c>
      <c r="S784" t="str">
        <f>LEFT(R784,FIND("/",R784)-1)</f>
        <v>theater</v>
      </c>
      <c r="T784" t="str">
        <f>RIGHT(R784,LEN(R784)-LEN(S784)-1)</f>
        <v>plays</v>
      </c>
    </row>
    <row r="785" spans="1:20" x14ac:dyDescent="0.35">
      <c r="A785">
        <v>616</v>
      </c>
      <c r="B785" s="4" t="s">
        <v>1274</v>
      </c>
      <c r="C785" s="3" t="s">
        <v>1275</v>
      </c>
      <c r="D785">
        <v>6400</v>
      </c>
      <c r="E785">
        <v>12129</v>
      </c>
      <c r="F785">
        <f>ROUND(100*E785/D785,0)</f>
        <v>190</v>
      </c>
      <c r="G785" t="s">
        <v>20</v>
      </c>
      <c r="H785">
        <v>238</v>
      </c>
      <c r="I785">
        <f>ROUND(IF(H785&gt;0,E785/H785,0),2)</f>
        <v>50.96</v>
      </c>
      <c r="J785" t="s">
        <v>40</v>
      </c>
      <c r="K785" t="s">
        <v>41</v>
      </c>
      <c r="L785">
        <v>1379653200</v>
      </c>
      <c r="M785" s="8">
        <f>(((L785/60)/60)/24)+DATE(1970,1,1)</f>
        <v>41537.208333333336</v>
      </c>
      <c r="N785">
        <v>1379739600</v>
      </c>
      <c r="O785" s="8">
        <f>(((N785/60)/60)/24)+DATE(1970,1,1)</f>
        <v>41538.208333333336</v>
      </c>
      <c r="P785" t="b">
        <v>0</v>
      </c>
      <c r="Q785" t="b">
        <v>1</v>
      </c>
      <c r="R785" t="s">
        <v>60</v>
      </c>
      <c r="S785" t="str">
        <f>LEFT(R785,FIND("/",R785)-1)</f>
        <v>music</v>
      </c>
      <c r="T785" t="str">
        <f>RIGHT(R785,LEN(R785)-LEN(S785)-1)</f>
        <v>indie rock</v>
      </c>
    </row>
    <row r="786" spans="1:20" x14ac:dyDescent="0.35">
      <c r="A786">
        <v>617</v>
      </c>
      <c r="B786" s="4" t="s">
        <v>1276</v>
      </c>
      <c r="C786" s="3" t="s">
        <v>1277</v>
      </c>
      <c r="D786">
        <v>1400</v>
      </c>
      <c r="E786">
        <v>3496</v>
      </c>
      <c r="F786">
        <f>ROUND(100*E786/D786,0)</f>
        <v>250</v>
      </c>
      <c r="G786" t="s">
        <v>20</v>
      </c>
      <c r="H786">
        <v>55</v>
      </c>
      <c r="I786">
        <f>ROUND(IF(H786&gt;0,E786/H786,0),2)</f>
        <v>63.56</v>
      </c>
      <c r="J786" t="s">
        <v>21</v>
      </c>
      <c r="K786" t="s">
        <v>22</v>
      </c>
      <c r="L786">
        <v>1401858000</v>
      </c>
      <c r="M786" s="8">
        <f>(((L786/60)/60)/24)+DATE(1970,1,1)</f>
        <v>41794.208333333336</v>
      </c>
      <c r="N786">
        <v>1402722000</v>
      </c>
      <c r="O786" s="8">
        <f>(((N786/60)/60)/24)+DATE(1970,1,1)</f>
        <v>41804.208333333336</v>
      </c>
      <c r="P786" t="b">
        <v>0</v>
      </c>
      <c r="Q786" t="b">
        <v>0</v>
      </c>
      <c r="R786" t="s">
        <v>33</v>
      </c>
      <c r="S786" t="str">
        <f>LEFT(R786,FIND("/",R786)-1)</f>
        <v>theater</v>
      </c>
      <c r="T786" t="str">
        <f>RIGHT(R786,LEN(R786)-LEN(S786)-1)</f>
        <v>plays</v>
      </c>
    </row>
    <row r="787" spans="1:20" x14ac:dyDescent="0.35">
      <c r="A787">
        <v>620</v>
      </c>
      <c r="B787" s="4" t="s">
        <v>1282</v>
      </c>
      <c r="C787" s="3" t="s">
        <v>1283</v>
      </c>
      <c r="D787">
        <v>4300</v>
      </c>
      <c r="E787">
        <v>11525</v>
      </c>
      <c r="F787">
        <f>ROUND(100*E787/D787,0)</f>
        <v>268</v>
      </c>
      <c r="G787" t="s">
        <v>20</v>
      </c>
      <c r="H787">
        <v>128</v>
      </c>
      <c r="I787">
        <f>ROUND(IF(H787&gt;0,E787/H787,0),2)</f>
        <v>90.04</v>
      </c>
      <c r="J787" t="s">
        <v>26</v>
      </c>
      <c r="K787" t="s">
        <v>27</v>
      </c>
      <c r="L787">
        <v>1467954000</v>
      </c>
      <c r="M787" s="8">
        <f>(((L787/60)/60)/24)+DATE(1970,1,1)</f>
        <v>42559.208333333328</v>
      </c>
      <c r="N787">
        <v>1468299600</v>
      </c>
      <c r="O787" s="8">
        <f>(((N787/60)/60)/24)+DATE(1970,1,1)</f>
        <v>42563.208333333328</v>
      </c>
      <c r="P787" t="b">
        <v>0</v>
      </c>
      <c r="Q787" t="b">
        <v>0</v>
      </c>
      <c r="R787" t="s">
        <v>122</v>
      </c>
      <c r="S787" t="str">
        <f>LEFT(R787,FIND("/",R787)-1)</f>
        <v>photography</v>
      </c>
      <c r="T787" t="str">
        <f>RIGHT(R787,LEN(R787)-LEN(S787)-1)</f>
        <v>photography books</v>
      </c>
    </row>
    <row r="788" spans="1:20" x14ac:dyDescent="0.35">
      <c r="A788">
        <v>621</v>
      </c>
      <c r="B788" s="4" t="s">
        <v>1284</v>
      </c>
      <c r="C788" s="3" t="s">
        <v>1285</v>
      </c>
      <c r="D788">
        <v>25600</v>
      </c>
      <c r="E788">
        <v>158669</v>
      </c>
      <c r="F788">
        <f>ROUND(100*E788/D788,0)</f>
        <v>620</v>
      </c>
      <c r="G788" t="s">
        <v>20</v>
      </c>
      <c r="H788">
        <v>2144</v>
      </c>
      <c r="I788">
        <f>ROUND(IF(H788&gt;0,E788/H788,0),2)</f>
        <v>74.010000000000005</v>
      </c>
      <c r="J788" t="s">
        <v>21</v>
      </c>
      <c r="K788" t="s">
        <v>22</v>
      </c>
      <c r="L788">
        <v>1473742800</v>
      </c>
      <c r="M788" s="8">
        <f>(((L788/60)/60)/24)+DATE(1970,1,1)</f>
        <v>42626.208333333328</v>
      </c>
      <c r="N788">
        <v>1474174800</v>
      </c>
      <c r="O788" s="8">
        <f>(((N788/60)/60)/24)+DATE(1970,1,1)</f>
        <v>42631.208333333328</v>
      </c>
      <c r="P788" t="b">
        <v>0</v>
      </c>
      <c r="Q788" t="b">
        <v>0</v>
      </c>
      <c r="R788" t="s">
        <v>33</v>
      </c>
      <c r="S788" t="str">
        <f>LEFT(R788,FIND("/",R788)-1)</f>
        <v>theater</v>
      </c>
      <c r="T788" t="str">
        <f>RIGHT(R788,LEN(R788)-LEN(S788)-1)</f>
        <v>plays</v>
      </c>
    </row>
    <row r="789" spans="1:20" x14ac:dyDescent="0.35">
      <c r="A789">
        <v>623</v>
      </c>
      <c r="B789" s="4" t="s">
        <v>1288</v>
      </c>
      <c r="C789" s="3" t="s">
        <v>1289</v>
      </c>
      <c r="D789">
        <v>94300</v>
      </c>
      <c r="E789">
        <v>150806</v>
      </c>
      <c r="F789">
        <f>ROUND(100*E789/D789,0)</f>
        <v>160</v>
      </c>
      <c r="G789" t="s">
        <v>20</v>
      </c>
      <c r="H789">
        <v>2693</v>
      </c>
      <c r="I789">
        <f>ROUND(IF(H789&gt;0,E789/H789,0),2)</f>
        <v>56</v>
      </c>
      <c r="J789" t="s">
        <v>40</v>
      </c>
      <c r="K789" t="s">
        <v>41</v>
      </c>
      <c r="L789">
        <v>1437022800</v>
      </c>
      <c r="M789" s="8">
        <f>(((L789/60)/60)/24)+DATE(1970,1,1)</f>
        <v>42201.208333333328</v>
      </c>
      <c r="N789">
        <v>1437454800</v>
      </c>
      <c r="O789" s="8">
        <f>(((N789/60)/60)/24)+DATE(1970,1,1)</f>
        <v>42206.208333333328</v>
      </c>
      <c r="P789" t="b">
        <v>0</v>
      </c>
      <c r="Q789" t="b">
        <v>0</v>
      </c>
      <c r="R789" t="s">
        <v>33</v>
      </c>
      <c r="S789" t="str">
        <f>LEFT(R789,FIND("/",R789)-1)</f>
        <v>theater</v>
      </c>
      <c r="T789" t="str">
        <f>RIGHT(R789,LEN(R789)-LEN(S789)-1)</f>
        <v>plays</v>
      </c>
    </row>
    <row r="790" spans="1:20" x14ac:dyDescent="0.35">
      <c r="A790">
        <v>624</v>
      </c>
      <c r="B790" s="4" t="s">
        <v>1290</v>
      </c>
      <c r="C790" s="3" t="s">
        <v>1291</v>
      </c>
      <c r="D790">
        <v>5100</v>
      </c>
      <c r="E790">
        <v>14249</v>
      </c>
      <c r="F790">
        <f>ROUND(100*E790/D790,0)</f>
        <v>279</v>
      </c>
      <c r="G790" t="s">
        <v>20</v>
      </c>
      <c r="H790">
        <v>432</v>
      </c>
      <c r="I790">
        <f>ROUND(IF(H790&gt;0,E790/H790,0),2)</f>
        <v>32.979999999999997</v>
      </c>
      <c r="J790" t="s">
        <v>21</v>
      </c>
      <c r="K790" t="s">
        <v>22</v>
      </c>
      <c r="L790">
        <v>1422165600</v>
      </c>
      <c r="M790" s="8">
        <f>(((L790/60)/60)/24)+DATE(1970,1,1)</f>
        <v>42029.25</v>
      </c>
      <c r="N790">
        <v>1422684000</v>
      </c>
      <c r="O790" s="8">
        <f>(((N790/60)/60)/24)+DATE(1970,1,1)</f>
        <v>42035.25</v>
      </c>
      <c r="P790" t="b">
        <v>0</v>
      </c>
      <c r="Q790" t="b">
        <v>0</v>
      </c>
      <c r="R790" t="s">
        <v>122</v>
      </c>
      <c r="S790" t="str">
        <f>LEFT(R790,FIND("/",R790)-1)</f>
        <v>photography</v>
      </c>
      <c r="T790" t="str">
        <f>RIGHT(R790,LEN(R790)-LEN(S790)-1)</f>
        <v>photography books</v>
      </c>
    </row>
    <row r="791" spans="1:20" ht="31" x14ac:dyDescent="0.35">
      <c r="A791">
        <v>626</v>
      </c>
      <c r="B791" s="4" t="s">
        <v>1294</v>
      </c>
      <c r="C791" s="3" t="s">
        <v>1295</v>
      </c>
      <c r="D791">
        <v>6400</v>
      </c>
      <c r="E791">
        <v>13205</v>
      </c>
      <c r="F791">
        <f>ROUND(100*E791/D791,0)</f>
        <v>206</v>
      </c>
      <c r="G791" t="s">
        <v>20</v>
      </c>
      <c r="H791">
        <v>189</v>
      </c>
      <c r="I791">
        <f>ROUND(IF(H791&gt;0,E791/H791,0),2)</f>
        <v>69.87</v>
      </c>
      <c r="J791" t="s">
        <v>21</v>
      </c>
      <c r="K791" t="s">
        <v>22</v>
      </c>
      <c r="L791">
        <v>1285650000</v>
      </c>
      <c r="M791" s="8">
        <f>(((L791/60)/60)/24)+DATE(1970,1,1)</f>
        <v>40449.208333333336</v>
      </c>
      <c r="N791">
        <v>1286427600</v>
      </c>
      <c r="O791" s="8">
        <f>(((N791/60)/60)/24)+DATE(1970,1,1)</f>
        <v>40458.208333333336</v>
      </c>
      <c r="P791" t="b">
        <v>0</v>
      </c>
      <c r="Q791" t="b">
        <v>1</v>
      </c>
      <c r="R791" t="s">
        <v>33</v>
      </c>
      <c r="S791" t="str">
        <f>LEFT(R791,FIND("/",R791)-1)</f>
        <v>theater</v>
      </c>
      <c r="T791" t="str">
        <f>RIGHT(R791,LEN(R791)-LEN(S791)-1)</f>
        <v>plays</v>
      </c>
    </row>
    <row r="792" spans="1:20" x14ac:dyDescent="0.35">
      <c r="A792">
        <v>627</v>
      </c>
      <c r="B792" s="4" t="s">
        <v>1296</v>
      </c>
      <c r="C792" s="3" t="s">
        <v>1297</v>
      </c>
      <c r="D792">
        <v>1600</v>
      </c>
      <c r="E792">
        <v>11108</v>
      </c>
      <c r="F792">
        <f>ROUND(100*E792/D792,0)</f>
        <v>694</v>
      </c>
      <c r="G792" t="s">
        <v>20</v>
      </c>
      <c r="H792">
        <v>154</v>
      </c>
      <c r="I792">
        <f>ROUND(IF(H792&gt;0,E792/H792,0),2)</f>
        <v>72.13</v>
      </c>
      <c r="J792" t="s">
        <v>40</v>
      </c>
      <c r="K792" t="s">
        <v>41</v>
      </c>
      <c r="L792">
        <v>1276664400</v>
      </c>
      <c r="M792" s="8">
        <f>(((L792/60)/60)/24)+DATE(1970,1,1)</f>
        <v>40345.208333333336</v>
      </c>
      <c r="N792">
        <v>1278738000</v>
      </c>
      <c r="O792" s="8">
        <f>(((N792/60)/60)/24)+DATE(1970,1,1)</f>
        <v>40369.208333333336</v>
      </c>
      <c r="P792" t="b">
        <v>1</v>
      </c>
      <c r="Q792" t="b">
        <v>0</v>
      </c>
      <c r="R792" t="s">
        <v>17</v>
      </c>
      <c r="S792" t="str">
        <f>LEFT(R792,FIND("/",R792)-1)</f>
        <v>food</v>
      </c>
      <c r="T792" t="str">
        <f>RIGHT(R792,LEN(R792)-LEN(S792)-1)</f>
        <v>food trucks</v>
      </c>
    </row>
    <row r="793" spans="1:20" x14ac:dyDescent="0.35">
      <c r="A793">
        <v>628</v>
      </c>
      <c r="B793" s="4" t="s">
        <v>1298</v>
      </c>
      <c r="C793" s="3" t="s">
        <v>1299</v>
      </c>
      <c r="D793">
        <v>1900</v>
      </c>
      <c r="E793">
        <v>2884</v>
      </c>
      <c r="F793">
        <f>ROUND(100*E793/D793,0)</f>
        <v>152</v>
      </c>
      <c r="G793" t="s">
        <v>20</v>
      </c>
      <c r="H793">
        <v>96</v>
      </c>
      <c r="I793">
        <f>ROUND(IF(H793&gt;0,E793/H793,0),2)</f>
        <v>30.04</v>
      </c>
      <c r="J793" t="s">
        <v>21</v>
      </c>
      <c r="K793" t="s">
        <v>22</v>
      </c>
      <c r="L793">
        <v>1286168400</v>
      </c>
      <c r="M793" s="8">
        <f>(((L793/60)/60)/24)+DATE(1970,1,1)</f>
        <v>40455.208333333336</v>
      </c>
      <c r="N793">
        <v>1286427600</v>
      </c>
      <c r="O793" s="8">
        <f>(((N793/60)/60)/24)+DATE(1970,1,1)</f>
        <v>40458.208333333336</v>
      </c>
      <c r="P793" t="b">
        <v>0</v>
      </c>
      <c r="Q793" t="b">
        <v>0</v>
      </c>
      <c r="R793" t="s">
        <v>60</v>
      </c>
      <c r="S793" t="str">
        <f>LEFT(R793,FIND("/",R793)-1)</f>
        <v>music</v>
      </c>
      <c r="T793" t="str">
        <f>RIGHT(R793,LEN(R793)-LEN(S793)-1)</f>
        <v>indie rock</v>
      </c>
    </row>
    <row r="794" spans="1:20" x14ac:dyDescent="0.35">
      <c r="A794">
        <v>631</v>
      </c>
      <c r="B794" s="4" t="s">
        <v>1304</v>
      </c>
      <c r="C794" s="3" t="s">
        <v>1305</v>
      </c>
      <c r="D794">
        <v>59200</v>
      </c>
      <c r="E794">
        <v>183756</v>
      </c>
      <c r="F794">
        <f>ROUND(100*E794/D794,0)</f>
        <v>310</v>
      </c>
      <c r="G794" t="s">
        <v>20</v>
      </c>
      <c r="H794">
        <v>3063</v>
      </c>
      <c r="I794">
        <f>ROUND(IF(H794&gt;0,E794/H794,0),2)</f>
        <v>59.99</v>
      </c>
      <c r="J794" t="s">
        <v>21</v>
      </c>
      <c r="K794" t="s">
        <v>22</v>
      </c>
      <c r="L794">
        <v>1553576400</v>
      </c>
      <c r="M794" s="8">
        <f>(((L794/60)/60)/24)+DATE(1970,1,1)</f>
        <v>43550.208333333328</v>
      </c>
      <c r="N794">
        <v>1553922000</v>
      </c>
      <c r="O794" s="8">
        <f>(((N794/60)/60)/24)+DATE(1970,1,1)</f>
        <v>43554.208333333328</v>
      </c>
      <c r="P794" t="b">
        <v>0</v>
      </c>
      <c r="Q794" t="b">
        <v>0</v>
      </c>
      <c r="R794" t="s">
        <v>33</v>
      </c>
      <c r="S794" t="str">
        <f>LEFT(R794,FIND("/",R794)-1)</f>
        <v>theater</v>
      </c>
      <c r="T794" t="str">
        <f>RIGHT(R794,LEN(R794)-LEN(S794)-1)</f>
        <v>plays</v>
      </c>
    </row>
    <row r="795" spans="1:20" x14ac:dyDescent="0.35">
      <c r="A795">
        <v>635</v>
      </c>
      <c r="B795" s="4" t="s">
        <v>1312</v>
      </c>
      <c r="C795" s="3" t="s">
        <v>1313</v>
      </c>
      <c r="D795">
        <v>139000</v>
      </c>
      <c r="E795">
        <v>158590</v>
      </c>
      <c r="F795">
        <f>ROUND(100*E795/D795,0)</f>
        <v>114</v>
      </c>
      <c r="G795" t="s">
        <v>20</v>
      </c>
      <c r="H795">
        <v>2266</v>
      </c>
      <c r="I795">
        <f>ROUND(IF(H795&gt;0,E795/H795,0),2)</f>
        <v>69.989999999999995</v>
      </c>
      <c r="J795" t="s">
        <v>21</v>
      </c>
      <c r="K795" t="s">
        <v>22</v>
      </c>
      <c r="L795">
        <v>1360389600</v>
      </c>
      <c r="M795" s="8">
        <f>(((L795/60)/60)/24)+DATE(1970,1,1)</f>
        <v>41314.25</v>
      </c>
      <c r="N795">
        <v>1363150800</v>
      </c>
      <c r="O795" s="8">
        <f>(((N795/60)/60)/24)+DATE(1970,1,1)</f>
        <v>41346.208333333336</v>
      </c>
      <c r="P795" t="b">
        <v>0</v>
      </c>
      <c r="Q795" t="b">
        <v>0</v>
      </c>
      <c r="R795" t="s">
        <v>269</v>
      </c>
      <c r="S795" t="str">
        <f>LEFT(R795,FIND("/",R795)-1)</f>
        <v>film &amp; video</v>
      </c>
      <c r="T795" t="str">
        <f>RIGHT(R795,LEN(R795)-LEN(S795)-1)</f>
        <v>television</v>
      </c>
    </row>
    <row r="796" spans="1:20" ht="31" x14ac:dyDescent="0.35">
      <c r="A796">
        <v>641</v>
      </c>
      <c r="B796" s="4" t="s">
        <v>1324</v>
      </c>
      <c r="C796" s="3" t="s">
        <v>1325</v>
      </c>
      <c r="D796">
        <v>9400</v>
      </c>
      <c r="E796">
        <v>11277</v>
      </c>
      <c r="F796">
        <f>ROUND(100*E796/D796,0)</f>
        <v>120</v>
      </c>
      <c r="G796" t="s">
        <v>20</v>
      </c>
      <c r="H796">
        <v>194</v>
      </c>
      <c r="I796">
        <f>ROUND(IF(H796&gt;0,E796/H796,0),2)</f>
        <v>58.13</v>
      </c>
      <c r="J796" t="s">
        <v>98</v>
      </c>
      <c r="K796" t="s">
        <v>99</v>
      </c>
      <c r="L796">
        <v>1487570400</v>
      </c>
      <c r="M796" s="8">
        <f>(((L796/60)/60)/24)+DATE(1970,1,1)</f>
        <v>42786.25</v>
      </c>
      <c r="N796">
        <v>1489986000</v>
      </c>
      <c r="O796" s="8">
        <f>(((N796/60)/60)/24)+DATE(1970,1,1)</f>
        <v>42814.208333333328</v>
      </c>
      <c r="P796" t="b">
        <v>0</v>
      </c>
      <c r="Q796" t="b">
        <v>0</v>
      </c>
      <c r="R796" t="s">
        <v>33</v>
      </c>
      <c r="S796" t="str">
        <f>LEFT(R796,FIND("/",R796)-1)</f>
        <v>theater</v>
      </c>
      <c r="T796" t="str">
        <f>RIGHT(R796,LEN(R796)-LEN(S796)-1)</f>
        <v>plays</v>
      </c>
    </row>
    <row r="797" spans="1:20" x14ac:dyDescent="0.35">
      <c r="A797">
        <v>642</v>
      </c>
      <c r="B797" s="4" t="s">
        <v>1326</v>
      </c>
      <c r="C797" s="3" t="s">
        <v>1327</v>
      </c>
      <c r="D797">
        <v>9200</v>
      </c>
      <c r="E797">
        <v>13382</v>
      </c>
      <c r="F797">
        <f>ROUND(100*E797/D797,0)</f>
        <v>145</v>
      </c>
      <c r="G797" t="s">
        <v>20</v>
      </c>
      <c r="H797">
        <v>129</v>
      </c>
      <c r="I797">
        <f>ROUND(IF(H797&gt;0,E797/H797,0),2)</f>
        <v>103.74</v>
      </c>
      <c r="J797" t="s">
        <v>15</v>
      </c>
      <c r="K797" t="s">
        <v>16</v>
      </c>
      <c r="L797">
        <v>1545026400</v>
      </c>
      <c r="M797" s="8">
        <f>(((L797/60)/60)/24)+DATE(1970,1,1)</f>
        <v>43451.25</v>
      </c>
      <c r="N797">
        <v>1545804000</v>
      </c>
      <c r="O797" s="8">
        <f>(((N797/60)/60)/24)+DATE(1970,1,1)</f>
        <v>43460.25</v>
      </c>
      <c r="P797" t="b">
        <v>0</v>
      </c>
      <c r="Q797" t="b">
        <v>0</v>
      </c>
      <c r="R797" t="s">
        <v>65</v>
      </c>
      <c r="S797" t="str">
        <f>LEFT(R797,FIND("/",R797)-1)</f>
        <v>technology</v>
      </c>
      <c r="T797" t="str">
        <f>RIGHT(R797,LEN(R797)-LEN(S797)-1)</f>
        <v>wearables</v>
      </c>
    </row>
    <row r="798" spans="1:20" x14ac:dyDescent="0.35">
      <c r="A798">
        <v>643</v>
      </c>
      <c r="B798" s="4" t="s">
        <v>1328</v>
      </c>
      <c r="C798" s="3" t="s">
        <v>1329</v>
      </c>
      <c r="D798">
        <v>14900</v>
      </c>
      <c r="E798">
        <v>32986</v>
      </c>
      <c r="F798">
        <f>ROUND(100*E798/D798,0)</f>
        <v>221</v>
      </c>
      <c r="G798" t="s">
        <v>20</v>
      </c>
      <c r="H798">
        <v>375</v>
      </c>
      <c r="I798">
        <f>ROUND(IF(H798&gt;0,E798/H798,0),2)</f>
        <v>87.96</v>
      </c>
      <c r="J798" t="s">
        <v>21</v>
      </c>
      <c r="K798" t="s">
        <v>22</v>
      </c>
      <c r="L798">
        <v>1488348000</v>
      </c>
      <c r="M798" s="8">
        <f>(((L798/60)/60)/24)+DATE(1970,1,1)</f>
        <v>42795.25</v>
      </c>
      <c r="N798">
        <v>1489899600</v>
      </c>
      <c r="O798" s="8">
        <f>(((N798/60)/60)/24)+DATE(1970,1,1)</f>
        <v>42813.208333333328</v>
      </c>
      <c r="P798" t="b">
        <v>0</v>
      </c>
      <c r="Q798" t="b">
        <v>0</v>
      </c>
      <c r="R798" t="s">
        <v>33</v>
      </c>
      <c r="S798" t="str">
        <f>LEFT(R798,FIND("/",R798)-1)</f>
        <v>theater</v>
      </c>
      <c r="T798" t="str">
        <f>RIGHT(R798,LEN(R798)-LEN(S798)-1)</f>
        <v>plays</v>
      </c>
    </row>
    <row r="799" spans="1:20" x14ac:dyDescent="0.35">
      <c r="A799">
        <v>652</v>
      </c>
      <c r="B799" s="4" t="s">
        <v>1346</v>
      </c>
      <c r="C799" s="3" t="s">
        <v>1347</v>
      </c>
      <c r="D799">
        <v>10000</v>
      </c>
      <c r="E799">
        <v>12684</v>
      </c>
      <c r="F799">
        <f>ROUND(100*E799/D799,0)</f>
        <v>127</v>
      </c>
      <c r="G799" t="s">
        <v>20</v>
      </c>
      <c r="H799">
        <v>409</v>
      </c>
      <c r="I799">
        <f>ROUND(IF(H799&gt;0,E799/H799,0),2)</f>
        <v>31.01</v>
      </c>
      <c r="J799" t="s">
        <v>21</v>
      </c>
      <c r="K799" t="s">
        <v>22</v>
      </c>
      <c r="L799">
        <v>1470373200</v>
      </c>
      <c r="M799" s="8">
        <f>(((L799/60)/60)/24)+DATE(1970,1,1)</f>
        <v>42587.208333333328</v>
      </c>
      <c r="N799">
        <v>1474088400</v>
      </c>
      <c r="O799" s="8">
        <f>(((N799/60)/60)/24)+DATE(1970,1,1)</f>
        <v>42630.208333333328</v>
      </c>
      <c r="P799" t="b">
        <v>0</v>
      </c>
      <c r="Q799" t="b">
        <v>0</v>
      </c>
      <c r="R799" t="s">
        <v>28</v>
      </c>
      <c r="S799" t="str">
        <f>LEFT(R799,FIND("/",R799)-1)</f>
        <v>technology</v>
      </c>
      <c r="T799" t="str">
        <f>RIGHT(R799,LEN(R799)-LEN(S799)-1)</f>
        <v>web</v>
      </c>
    </row>
    <row r="800" spans="1:20" x14ac:dyDescent="0.35">
      <c r="A800">
        <v>653</v>
      </c>
      <c r="B800" s="4" t="s">
        <v>1348</v>
      </c>
      <c r="C800" s="3" t="s">
        <v>1349</v>
      </c>
      <c r="D800">
        <v>600</v>
      </c>
      <c r="E800">
        <v>14033</v>
      </c>
      <c r="F800">
        <f>ROUND(100*E800/D800,0)</f>
        <v>2339</v>
      </c>
      <c r="G800" t="s">
        <v>20</v>
      </c>
      <c r="H800">
        <v>234</v>
      </c>
      <c r="I800">
        <f>ROUND(IF(H800&gt;0,E800/H800,0),2)</f>
        <v>59.97</v>
      </c>
      <c r="J800" t="s">
        <v>21</v>
      </c>
      <c r="K800" t="s">
        <v>22</v>
      </c>
      <c r="L800">
        <v>1460091600</v>
      </c>
      <c r="M800" s="8">
        <f>(((L800/60)/60)/24)+DATE(1970,1,1)</f>
        <v>42468.208333333328</v>
      </c>
      <c r="N800">
        <v>1460264400</v>
      </c>
      <c r="O800" s="8">
        <f>(((N800/60)/60)/24)+DATE(1970,1,1)</f>
        <v>42470.208333333328</v>
      </c>
      <c r="P800" t="b">
        <v>0</v>
      </c>
      <c r="Q800" t="b">
        <v>0</v>
      </c>
      <c r="R800" t="s">
        <v>28</v>
      </c>
      <c r="S800" t="str">
        <f>LEFT(R800,FIND("/",R800)-1)</f>
        <v>technology</v>
      </c>
      <c r="T800" t="str">
        <f>RIGHT(R800,LEN(R800)-LEN(S800)-1)</f>
        <v>web</v>
      </c>
    </row>
    <row r="801" spans="1:20" x14ac:dyDescent="0.35">
      <c r="A801">
        <v>654</v>
      </c>
      <c r="B801" s="4" t="s">
        <v>1350</v>
      </c>
      <c r="C801" s="3" t="s">
        <v>1351</v>
      </c>
      <c r="D801">
        <v>35000</v>
      </c>
      <c r="E801">
        <v>177936</v>
      </c>
      <c r="F801">
        <f>ROUND(100*E801/D801,0)</f>
        <v>508</v>
      </c>
      <c r="G801" t="s">
        <v>20</v>
      </c>
      <c r="H801">
        <v>3016</v>
      </c>
      <c r="I801">
        <f>ROUND(IF(H801&gt;0,E801/H801,0),2)</f>
        <v>59</v>
      </c>
      <c r="J801" t="s">
        <v>21</v>
      </c>
      <c r="K801" t="s">
        <v>22</v>
      </c>
      <c r="L801">
        <v>1440392400</v>
      </c>
      <c r="M801" s="8">
        <f>(((L801/60)/60)/24)+DATE(1970,1,1)</f>
        <v>42240.208333333328</v>
      </c>
      <c r="N801">
        <v>1440824400</v>
      </c>
      <c r="O801" s="8">
        <f>(((N801/60)/60)/24)+DATE(1970,1,1)</f>
        <v>42245.208333333328</v>
      </c>
      <c r="P801" t="b">
        <v>0</v>
      </c>
      <c r="Q801" t="b">
        <v>0</v>
      </c>
      <c r="R801" t="s">
        <v>148</v>
      </c>
      <c r="S801" t="str">
        <f>LEFT(R801,FIND("/",R801)-1)</f>
        <v>music</v>
      </c>
      <c r="T801" t="str">
        <f>RIGHT(R801,LEN(R801)-LEN(S801)-1)</f>
        <v>metal</v>
      </c>
    </row>
    <row r="802" spans="1:20" x14ac:dyDescent="0.35">
      <c r="A802">
        <v>655</v>
      </c>
      <c r="B802" s="4" t="s">
        <v>1352</v>
      </c>
      <c r="C802" s="3" t="s">
        <v>1353</v>
      </c>
      <c r="D802">
        <v>6900</v>
      </c>
      <c r="E802">
        <v>13212</v>
      </c>
      <c r="F802">
        <f>ROUND(100*E802/D802,0)</f>
        <v>191</v>
      </c>
      <c r="G802" t="s">
        <v>20</v>
      </c>
      <c r="H802">
        <v>264</v>
      </c>
      <c r="I802">
        <f>ROUND(IF(H802&gt;0,E802/H802,0),2)</f>
        <v>50.05</v>
      </c>
      <c r="J802" t="s">
        <v>21</v>
      </c>
      <c r="K802" t="s">
        <v>22</v>
      </c>
      <c r="L802">
        <v>1488434400</v>
      </c>
      <c r="M802" s="8">
        <f>(((L802/60)/60)/24)+DATE(1970,1,1)</f>
        <v>42796.25</v>
      </c>
      <c r="N802">
        <v>1489554000</v>
      </c>
      <c r="O802" s="8">
        <f>(((N802/60)/60)/24)+DATE(1970,1,1)</f>
        <v>42809.208333333328</v>
      </c>
      <c r="P802" t="b">
        <v>1</v>
      </c>
      <c r="Q802" t="b">
        <v>0</v>
      </c>
      <c r="R802" t="s">
        <v>122</v>
      </c>
      <c r="S802" t="str">
        <f>LEFT(R802,FIND("/",R802)-1)</f>
        <v>photography</v>
      </c>
      <c r="T802" t="str">
        <f>RIGHT(R802,LEN(R802)-LEN(S802)-1)</f>
        <v>photography books</v>
      </c>
    </row>
    <row r="803" spans="1:20" x14ac:dyDescent="0.35">
      <c r="A803">
        <v>665</v>
      </c>
      <c r="B803" s="4" t="s">
        <v>1371</v>
      </c>
      <c r="C803" s="3" t="s">
        <v>1372</v>
      </c>
      <c r="D803">
        <v>5100</v>
      </c>
      <c r="E803">
        <v>12219</v>
      </c>
      <c r="F803">
        <f>ROUND(100*E803/D803,0)</f>
        <v>240</v>
      </c>
      <c r="G803" t="s">
        <v>20</v>
      </c>
      <c r="H803">
        <v>272</v>
      </c>
      <c r="I803">
        <f>ROUND(IF(H803&gt;0,E803/H803,0),2)</f>
        <v>44.92</v>
      </c>
      <c r="J803" t="s">
        <v>21</v>
      </c>
      <c r="K803" t="s">
        <v>22</v>
      </c>
      <c r="L803">
        <v>1310187600</v>
      </c>
      <c r="M803" s="8">
        <f>(((L803/60)/60)/24)+DATE(1970,1,1)</f>
        <v>40733.208333333336</v>
      </c>
      <c r="N803">
        <v>1311397200</v>
      </c>
      <c r="O803" s="8">
        <f>(((N803/60)/60)/24)+DATE(1970,1,1)</f>
        <v>40747.208333333336</v>
      </c>
      <c r="P803" t="b">
        <v>0</v>
      </c>
      <c r="Q803" t="b">
        <v>1</v>
      </c>
      <c r="R803" t="s">
        <v>42</v>
      </c>
      <c r="S803" t="str">
        <f>LEFT(R803,FIND("/",R803)-1)</f>
        <v>film &amp; video</v>
      </c>
      <c r="T803" t="str">
        <f>RIGHT(R803,LEN(R803)-LEN(S803)-1)</f>
        <v>documentary</v>
      </c>
    </row>
    <row r="804" spans="1:20" ht="31" x14ac:dyDescent="0.35">
      <c r="A804">
        <v>667</v>
      </c>
      <c r="B804" s="4" t="s">
        <v>1375</v>
      </c>
      <c r="C804" s="3" t="s">
        <v>1376</v>
      </c>
      <c r="D804">
        <v>6900</v>
      </c>
      <c r="E804">
        <v>12155</v>
      </c>
      <c r="F804">
        <f>ROUND(100*E804/D804,0)</f>
        <v>176</v>
      </c>
      <c r="G804" t="s">
        <v>20</v>
      </c>
      <c r="H804">
        <v>419</v>
      </c>
      <c r="I804">
        <f>ROUND(IF(H804&gt;0,E804/H804,0),2)</f>
        <v>29.01</v>
      </c>
      <c r="J804" t="s">
        <v>21</v>
      </c>
      <c r="K804" t="s">
        <v>22</v>
      </c>
      <c r="L804">
        <v>1410325200</v>
      </c>
      <c r="M804" s="8">
        <f>(((L804/60)/60)/24)+DATE(1970,1,1)</f>
        <v>41892.208333333336</v>
      </c>
      <c r="N804">
        <v>1411102800</v>
      </c>
      <c r="O804" s="8">
        <f>(((N804/60)/60)/24)+DATE(1970,1,1)</f>
        <v>41901.208333333336</v>
      </c>
      <c r="P804" t="b">
        <v>0</v>
      </c>
      <c r="Q804" t="b">
        <v>0</v>
      </c>
      <c r="R804" t="s">
        <v>1029</v>
      </c>
      <c r="S804" t="str">
        <f>LEFT(R804,FIND("/",R804)-1)</f>
        <v>journalism</v>
      </c>
      <c r="T804" t="str">
        <f>RIGHT(R804,LEN(R804)-LEN(S804)-1)</f>
        <v>audio</v>
      </c>
    </row>
    <row r="805" spans="1:20" x14ac:dyDescent="0.35">
      <c r="A805">
        <v>669</v>
      </c>
      <c r="B805" s="4" t="s">
        <v>1379</v>
      </c>
      <c r="C805" s="3" t="s">
        <v>1380</v>
      </c>
      <c r="D805">
        <v>48800</v>
      </c>
      <c r="E805">
        <v>175020</v>
      </c>
      <c r="F805">
        <f>ROUND(100*E805/D805,0)</f>
        <v>359</v>
      </c>
      <c r="G805" t="s">
        <v>20</v>
      </c>
      <c r="H805">
        <v>1621</v>
      </c>
      <c r="I805">
        <f>ROUND(IF(H805&gt;0,E805/H805,0),2)</f>
        <v>107.97</v>
      </c>
      <c r="J805" t="s">
        <v>107</v>
      </c>
      <c r="K805" t="s">
        <v>108</v>
      </c>
      <c r="L805">
        <v>1498453200</v>
      </c>
      <c r="M805" s="8">
        <f>(((L805/60)/60)/24)+DATE(1970,1,1)</f>
        <v>42912.208333333328</v>
      </c>
      <c r="N805">
        <v>1499230800</v>
      </c>
      <c r="O805" s="8">
        <f>(((N805/60)/60)/24)+DATE(1970,1,1)</f>
        <v>42921.208333333328</v>
      </c>
      <c r="P805" t="b">
        <v>0</v>
      </c>
      <c r="Q805" t="b">
        <v>0</v>
      </c>
      <c r="R805" t="s">
        <v>33</v>
      </c>
      <c r="S805" t="str">
        <f>LEFT(R805,FIND("/",R805)-1)</f>
        <v>theater</v>
      </c>
      <c r="T805" t="str">
        <f>RIGHT(R805,LEN(R805)-LEN(S805)-1)</f>
        <v>plays</v>
      </c>
    </row>
    <row r="806" spans="1:20" ht="31" x14ac:dyDescent="0.35">
      <c r="A806">
        <v>670</v>
      </c>
      <c r="B806" s="4" t="s">
        <v>1334</v>
      </c>
      <c r="C806" s="3" t="s">
        <v>1381</v>
      </c>
      <c r="D806">
        <v>16200</v>
      </c>
      <c r="E806">
        <v>75955</v>
      </c>
      <c r="F806">
        <f>ROUND(100*E806/D806,0)</f>
        <v>469</v>
      </c>
      <c r="G806" t="s">
        <v>20</v>
      </c>
      <c r="H806">
        <v>1101</v>
      </c>
      <c r="I806">
        <f>ROUND(IF(H806&gt;0,E806/H806,0),2)</f>
        <v>68.989999999999995</v>
      </c>
      <c r="J806" t="s">
        <v>21</v>
      </c>
      <c r="K806" t="s">
        <v>22</v>
      </c>
      <c r="L806">
        <v>1456380000</v>
      </c>
      <c r="M806" s="8">
        <f>(((L806/60)/60)/24)+DATE(1970,1,1)</f>
        <v>42425.25</v>
      </c>
      <c r="N806">
        <v>1457416800</v>
      </c>
      <c r="O806" s="8">
        <f>(((N806/60)/60)/24)+DATE(1970,1,1)</f>
        <v>42437.25</v>
      </c>
      <c r="P806" t="b">
        <v>0</v>
      </c>
      <c r="Q806" t="b">
        <v>0</v>
      </c>
      <c r="R806" t="s">
        <v>60</v>
      </c>
      <c r="S806" t="str">
        <f>LEFT(R806,FIND("/",R806)-1)</f>
        <v>music</v>
      </c>
      <c r="T806" t="str">
        <f>RIGHT(R806,LEN(R806)-LEN(S806)-1)</f>
        <v>indie rock</v>
      </c>
    </row>
    <row r="807" spans="1:20" ht="31" x14ac:dyDescent="0.35">
      <c r="A807">
        <v>671</v>
      </c>
      <c r="B807" s="4" t="s">
        <v>1382</v>
      </c>
      <c r="C807" s="3" t="s">
        <v>1383</v>
      </c>
      <c r="D807">
        <v>97600</v>
      </c>
      <c r="E807">
        <v>119127</v>
      </c>
      <c r="F807">
        <f>ROUND(100*E807/D807,0)</f>
        <v>122</v>
      </c>
      <c r="G807" t="s">
        <v>20</v>
      </c>
      <c r="H807">
        <v>1073</v>
      </c>
      <c r="I807">
        <f>ROUND(IF(H807&gt;0,E807/H807,0),2)</f>
        <v>111.02</v>
      </c>
      <c r="J807" t="s">
        <v>21</v>
      </c>
      <c r="K807" t="s">
        <v>22</v>
      </c>
      <c r="L807">
        <v>1280552400</v>
      </c>
      <c r="M807" s="8">
        <f>(((L807/60)/60)/24)+DATE(1970,1,1)</f>
        <v>40390.208333333336</v>
      </c>
      <c r="N807">
        <v>1280898000</v>
      </c>
      <c r="O807" s="8">
        <f>(((N807/60)/60)/24)+DATE(1970,1,1)</f>
        <v>40394.208333333336</v>
      </c>
      <c r="P807" t="b">
        <v>0</v>
      </c>
      <c r="Q807" t="b">
        <v>1</v>
      </c>
      <c r="R807" t="s">
        <v>33</v>
      </c>
      <c r="S807" t="str">
        <f>LEFT(R807,FIND("/",R807)-1)</f>
        <v>theater</v>
      </c>
      <c r="T807" t="str">
        <f>RIGHT(R807,LEN(R807)-LEN(S807)-1)</f>
        <v>plays</v>
      </c>
    </row>
    <row r="808" spans="1:20" x14ac:dyDescent="0.35">
      <c r="A808">
        <v>675</v>
      </c>
      <c r="B808" s="4" t="s">
        <v>1390</v>
      </c>
      <c r="C808" s="3" t="s">
        <v>1391</v>
      </c>
      <c r="D808">
        <v>9700</v>
      </c>
      <c r="E808">
        <v>11929</v>
      </c>
      <c r="F808">
        <f>ROUND(100*E808/D808,0)</f>
        <v>123</v>
      </c>
      <c r="G808" t="s">
        <v>20</v>
      </c>
      <c r="H808">
        <v>331</v>
      </c>
      <c r="I808">
        <f>ROUND(IF(H808&gt;0,E808/H808,0),2)</f>
        <v>36.04</v>
      </c>
      <c r="J808" t="s">
        <v>21</v>
      </c>
      <c r="K808" t="s">
        <v>22</v>
      </c>
      <c r="L808">
        <v>1568178000</v>
      </c>
      <c r="M808" s="8">
        <f>(((L808/60)/60)/24)+DATE(1970,1,1)</f>
        <v>43719.208333333328</v>
      </c>
      <c r="N808">
        <v>1568782800</v>
      </c>
      <c r="O808" s="8">
        <f>(((N808/60)/60)/24)+DATE(1970,1,1)</f>
        <v>43726.208333333328</v>
      </c>
      <c r="P808" t="b">
        <v>0</v>
      </c>
      <c r="Q808" t="b">
        <v>0</v>
      </c>
      <c r="R808" t="s">
        <v>1029</v>
      </c>
      <c r="S808" t="str">
        <f>LEFT(R808,FIND("/",R808)-1)</f>
        <v>journalism</v>
      </c>
      <c r="T808" t="str">
        <f>RIGHT(R808,LEN(R808)-LEN(S808)-1)</f>
        <v>audio</v>
      </c>
    </row>
    <row r="809" spans="1:20" x14ac:dyDescent="0.35">
      <c r="A809">
        <v>676</v>
      </c>
      <c r="B809" s="4" t="s">
        <v>1392</v>
      </c>
      <c r="C809" s="3" t="s">
        <v>1393</v>
      </c>
      <c r="D809">
        <v>62300</v>
      </c>
      <c r="E809">
        <v>118214</v>
      </c>
      <c r="F809">
        <f>ROUND(100*E809/D809,0)</f>
        <v>190</v>
      </c>
      <c r="G809" t="s">
        <v>20</v>
      </c>
      <c r="H809">
        <v>1170</v>
      </c>
      <c r="I809">
        <f>ROUND(IF(H809&gt;0,E809/H809,0),2)</f>
        <v>101.04</v>
      </c>
      <c r="J809" t="s">
        <v>21</v>
      </c>
      <c r="K809" t="s">
        <v>22</v>
      </c>
      <c r="L809">
        <v>1348635600</v>
      </c>
      <c r="M809" s="8">
        <f>(((L809/60)/60)/24)+DATE(1970,1,1)</f>
        <v>41178.208333333336</v>
      </c>
      <c r="N809">
        <v>1349413200</v>
      </c>
      <c r="O809" s="8">
        <f>(((N809/60)/60)/24)+DATE(1970,1,1)</f>
        <v>41187.208333333336</v>
      </c>
      <c r="P809" t="b">
        <v>0</v>
      </c>
      <c r="Q809" t="b">
        <v>0</v>
      </c>
      <c r="R809" t="s">
        <v>122</v>
      </c>
      <c r="S809" t="str">
        <f>LEFT(R809,FIND("/",R809)-1)</f>
        <v>photography</v>
      </c>
      <c r="T809" t="str">
        <f>RIGHT(R809,LEN(R809)-LEN(S809)-1)</f>
        <v>photography books</v>
      </c>
    </row>
    <row r="810" spans="1:20" x14ac:dyDescent="0.35">
      <c r="A810">
        <v>679</v>
      </c>
      <c r="B810" s="4" t="s">
        <v>668</v>
      </c>
      <c r="C810" s="3" t="s">
        <v>1398</v>
      </c>
      <c r="D810">
        <v>1400</v>
      </c>
      <c r="E810">
        <v>14511</v>
      </c>
      <c r="F810">
        <f>ROUND(100*E810/D810,0)</f>
        <v>1037</v>
      </c>
      <c r="G810" t="s">
        <v>20</v>
      </c>
      <c r="H810">
        <v>363</v>
      </c>
      <c r="I810">
        <f>ROUND(IF(H810&gt;0,E810/H810,0),2)</f>
        <v>39.979999999999997</v>
      </c>
      <c r="J810" t="s">
        <v>21</v>
      </c>
      <c r="K810" t="s">
        <v>22</v>
      </c>
      <c r="L810">
        <v>1571374800</v>
      </c>
      <c r="M810" s="8">
        <f>(((L810/60)/60)/24)+DATE(1970,1,1)</f>
        <v>43756.208333333328</v>
      </c>
      <c r="N810">
        <v>1571806800</v>
      </c>
      <c r="O810" s="8">
        <f>(((N810/60)/60)/24)+DATE(1970,1,1)</f>
        <v>43761.208333333328</v>
      </c>
      <c r="P810" t="b">
        <v>0</v>
      </c>
      <c r="Q810" t="b">
        <v>1</v>
      </c>
      <c r="R810" t="s">
        <v>17</v>
      </c>
      <c r="S810" t="str">
        <f>LEFT(R810,FIND("/",R810)-1)</f>
        <v>food</v>
      </c>
      <c r="T810" t="str">
        <f>RIGHT(R810,LEN(R810)-LEN(S810)-1)</f>
        <v>food trucks</v>
      </c>
    </row>
    <row r="811" spans="1:20" x14ac:dyDescent="0.35">
      <c r="A811">
        <v>682</v>
      </c>
      <c r="B811" s="4" t="s">
        <v>1403</v>
      </c>
      <c r="C811" s="3" t="s">
        <v>1404</v>
      </c>
      <c r="D811">
        <v>5400</v>
      </c>
      <c r="E811">
        <v>8109</v>
      </c>
      <c r="F811">
        <f>ROUND(100*E811/D811,0)</f>
        <v>150</v>
      </c>
      <c r="G811" t="s">
        <v>20</v>
      </c>
      <c r="H811">
        <v>103</v>
      </c>
      <c r="I811">
        <f>ROUND(IF(H811&gt;0,E811/H811,0),2)</f>
        <v>78.73</v>
      </c>
      <c r="J811" t="s">
        <v>21</v>
      </c>
      <c r="K811" t="s">
        <v>22</v>
      </c>
      <c r="L811">
        <v>1386741600</v>
      </c>
      <c r="M811" s="8">
        <f>(((L811/60)/60)/24)+DATE(1970,1,1)</f>
        <v>41619.25</v>
      </c>
      <c r="N811">
        <v>1387519200</v>
      </c>
      <c r="O811" s="8">
        <f>(((N811/60)/60)/24)+DATE(1970,1,1)</f>
        <v>41628.25</v>
      </c>
      <c r="P811" t="b">
        <v>0</v>
      </c>
      <c r="Q811" t="b">
        <v>0</v>
      </c>
      <c r="R811" t="s">
        <v>33</v>
      </c>
      <c r="S811" t="str">
        <f>LEFT(R811,FIND("/",R811)-1)</f>
        <v>theater</v>
      </c>
      <c r="T811" t="str">
        <f>RIGHT(R811,LEN(R811)-LEN(S811)-1)</f>
        <v>plays</v>
      </c>
    </row>
    <row r="812" spans="1:20" x14ac:dyDescent="0.35">
      <c r="A812">
        <v>683</v>
      </c>
      <c r="B812" s="4" t="s">
        <v>1405</v>
      </c>
      <c r="C812" s="3" t="s">
        <v>1406</v>
      </c>
      <c r="D812">
        <v>2300</v>
      </c>
      <c r="E812">
        <v>8244</v>
      </c>
      <c r="F812">
        <f>ROUND(100*E812/D812,0)</f>
        <v>358</v>
      </c>
      <c r="G812" t="s">
        <v>20</v>
      </c>
      <c r="H812">
        <v>147</v>
      </c>
      <c r="I812">
        <f>ROUND(IF(H812&gt;0,E812/H812,0),2)</f>
        <v>56.08</v>
      </c>
      <c r="J812" t="s">
        <v>21</v>
      </c>
      <c r="K812" t="s">
        <v>22</v>
      </c>
      <c r="L812">
        <v>1537074000</v>
      </c>
      <c r="M812" s="8">
        <f>(((L812/60)/60)/24)+DATE(1970,1,1)</f>
        <v>43359.208333333328</v>
      </c>
      <c r="N812">
        <v>1537246800</v>
      </c>
      <c r="O812" s="8">
        <f>(((N812/60)/60)/24)+DATE(1970,1,1)</f>
        <v>43361.208333333328</v>
      </c>
      <c r="P812" t="b">
        <v>0</v>
      </c>
      <c r="Q812" t="b">
        <v>0</v>
      </c>
      <c r="R812" t="s">
        <v>33</v>
      </c>
      <c r="S812" t="str">
        <f>LEFT(R812,FIND("/",R812)-1)</f>
        <v>theater</v>
      </c>
      <c r="T812" t="str">
        <f>RIGHT(R812,LEN(R812)-LEN(S812)-1)</f>
        <v>plays</v>
      </c>
    </row>
    <row r="813" spans="1:20" x14ac:dyDescent="0.35">
      <c r="A813">
        <v>684</v>
      </c>
      <c r="B813" s="4" t="s">
        <v>1407</v>
      </c>
      <c r="C813" s="3" t="s">
        <v>1408</v>
      </c>
      <c r="D813">
        <v>1400</v>
      </c>
      <c r="E813">
        <v>7600</v>
      </c>
      <c r="F813">
        <f>ROUND(100*E813/D813,0)</f>
        <v>543</v>
      </c>
      <c r="G813" t="s">
        <v>20</v>
      </c>
      <c r="H813">
        <v>110</v>
      </c>
      <c r="I813">
        <f>ROUND(IF(H813&gt;0,E813/H813,0),2)</f>
        <v>69.09</v>
      </c>
      <c r="J813" t="s">
        <v>15</v>
      </c>
      <c r="K813" t="s">
        <v>16</v>
      </c>
      <c r="L813">
        <v>1277787600</v>
      </c>
      <c r="M813" s="8">
        <f>(((L813/60)/60)/24)+DATE(1970,1,1)</f>
        <v>40358.208333333336</v>
      </c>
      <c r="N813">
        <v>1279515600</v>
      </c>
      <c r="O813" s="8">
        <f>(((N813/60)/60)/24)+DATE(1970,1,1)</f>
        <v>40378.208333333336</v>
      </c>
      <c r="P813" t="b">
        <v>0</v>
      </c>
      <c r="Q813" t="b">
        <v>0</v>
      </c>
      <c r="R813" t="s">
        <v>68</v>
      </c>
      <c r="S813" t="str">
        <f>LEFT(R813,FIND("/",R813)-1)</f>
        <v>publishing</v>
      </c>
      <c r="T813" t="str">
        <f>RIGHT(R813,LEN(R813)-LEN(S813)-1)</f>
        <v>nonfiction</v>
      </c>
    </row>
    <row r="814" spans="1:20" x14ac:dyDescent="0.35">
      <c r="A814">
        <v>686</v>
      </c>
      <c r="B814" s="4" t="s">
        <v>1411</v>
      </c>
      <c r="C814" s="3" t="s">
        <v>1412</v>
      </c>
      <c r="D814">
        <v>7500</v>
      </c>
      <c r="E814">
        <v>14381</v>
      </c>
      <c r="F814">
        <f>ROUND(100*E814/D814,0)</f>
        <v>192</v>
      </c>
      <c r="G814" t="s">
        <v>20</v>
      </c>
      <c r="H814">
        <v>134</v>
      </c>
      <c r="I814">
        <f>ROUND(IF(H814&gt;0,E814/H814,0),2)</f>
        <v>107.32</v>
      </c>
      <c r="J814" t="s">
        <v>21</v>
      </c>
      <c r="K814" t="s">
        <v>22</v>
      </c>
      <c r="L814">
        <v>1522126800</v>
      </c>
      <c r="M814" s="8">
        <f>(((L814/60)/60)/24)+DATE(1970,1,1)</f>
        <v>43186.208333333328</v>
      </c>
      <c r="N814">
        <v>1523077200</v>
      </c>
      <c r="O814" s="8">
        <f>(((N814/60)/60)/24)+DATE(1970,1,1)</f>
        <v>43197.208333333328</v>
      </c>
      <c r="P814" t="b">
        <v>0</v>
      </c>
      <c r="Q814" t="b">
        <v>0</v>
      </c>
      <c r="R814" t="s">
        <v>65</v>
      </c>
      <c r="S814" t="str">
        <f>LEFT(R814,FIND("/",R814)-1)</f>
        <v>technology</v>
      </c>
      <c r="T814" t="str">
        <f>RIGHT(R814,LEN(R814)-LEN(S814)-1)</f>
        <v>wearables</v>
      </c>
    </row>
    <row r="815" spans="1:20" x14ac:dyDescent="0.35">
      <c r="A815">
        <v>687</v>
      </c>
      <c r="B815" s="4" t="s">
        <v>1413</v>
      </c>
      <c r="C815" s="3" t="s">
        <v>1414</v>
      </c>
      <c r="D815">
        <v>1500</v>
      </c>
      <c r="E815">
        <v>13980</v>
      </c>
      <c r="F815">
        <f>ROUND(100*E815/D815,0)</f>
        <v>932</v>
      </c>
      <c r="G815" t="s">
        <v>20</v>
      </c>
      <c r="H815">
        <v>269</v>
      </c>
      <c r="I815">
        <f>ROUND(IF(H815&gt;0,E815/H815,0),2)</f>
        <v>51.97</v>
      </c>
      <c r="J815" t="s">
        <v>21</v>
      </c>
      <c r="K815" t="s">
        <v>22</v>
      </c>
      <c r="L815">
        <v>1489298400</v>
      </c>
      <c r="M815" s="8">
        <f>(((L815/60)/60)/24)+DATE(1970,1,1)</f>
        <v>42806.25</v>
      </c>
      <c r="N815">
        <v>1489554000</v>
      </c>
      <c r="O815" s="8">
        <f>(((N815/60)/60)/24)+DATE(1970,1,1)</f>
        <v>42809.208333333328</v>
      </c>
      <c r="P815" t="b">
        <v>0</v>
      </c>
      <c r="Q815" t="b">
        <v>0</v>
      </c>
      <c r="R815" t="s">
        <v>33</v>
      </c>
      <c r="S815" t="str">
        <f>LEFT(R815,FIND("/",R815)-1)</f>
        <v>theater</v>
      </c>
      <c r="T815" t="str">
        <f>RIGHT(R815,LEN(R815)-LEN(S815)-1)</f>
        <v>plays</v>
      </c>
    </row>
    <row r="816" spans="1:20" x14ac:dyDescent="0.35">
      <c r="A816">
        <v>688</v>
      </c>
      <c r="B816" s="4" t="s">
        <v>1415</v>
      </c>
      <c r="C816" s="3" t="s">
        <v>1416</v>
      </c>
      <c r="D816">
        <v>2900</v>
      </c>
      <c r="E816">
        <v>12449</v>
      </c>
      <c r="F816">
        <f>ROUND(100*E816/D816,0)</f>
        <v>429</v>
      </c>
      <c r="G816" t="s">
        <v>20</v>
      </c>
      <c r="H816">
        <v>175</v>
      </c>
      <c r="I816">
        <f>ROUND(IF(H816&gt;0,E816/H816,0),2)</f>
        <v>71.14</v>
      </c>
      <c r="J816" t="s">
        <v>21</v>
      </c>
      <c r="K816" t="s">
        <v>22</v>
      </c>
      <c r="L816">
        <v>1547100000</v>
      </c>
      <c r="M816" s="8">
        <f>(((L816/60)/60)/24)+DATE(1970,1,1)</f>
        <v>43475.25</v>
      </c>
      <c r="N816">
        <v>1548482400</v>
      </c>
      <c r="O816" s="8">
        <f>(((N816/60)/60)/24)+DATE(1970,1,1)</f>
        <v>43491.25</v>
      </c>
      <c r="P816" t="b">
        <v>0</v>
      </c>
      <c r="Q816" t="b">
        <v>1</v>
      </c>
      <c r="R816" t="s">
        <v>269</v>
      </c>
      <c r="S816" t="str">
        <f>LEFT(R816,FIND("/",R816)-1)</f>
        <v>film &amp; video</v>
      </c>
      <c r="T816" t="str">
        <f>RIGHT(R816,LEN(R816)-LEN(S816)-1)</f>
        <v>television</v>
      </c>
    </row>
    <row r="817" spans="1:20" x14ac:dyDescent="0.35">
      <c r="A817">
        <v>689</v>
      </c>
      <c r="B817" s="4" t="s">
        <v>1417</v>
      </c>
      <c r="C817" s="3" t="s">
        <v>1418</v>
      </c>
      <c r="D817">
        <v>7300</v>
      </c>
      <c r="E817">
        <v>7348</v>
      </c>
      <c r="F817">
        <f>ROUND(100*E817/D817,0)</f>
        <v>101</v>
      </c>
      <c r="G817" t="s">
        <v>20</v>
      </c>
      <c r="H817">
        <v>69</v>
      </c>
      <c r="I817">
        <f>ROUND(IF(H817&gt;0,E817/H817,0),2)</f>
        <v>106.49</v>
      </c>
      <c r="J817" t="s">
        <v>21</v>
      </c>
      <c r="K817" t="s">
        <v>22</v>
      </c>
      <c r="L817">
        <v>1383022800</v>
      </c>
      <c r="M817" s="8">
        <f>(((L817/60)/60)/24)+DATE(1970,1,1)</f>
        <v>41576.208333333336</v>
      </c>
      <c r="N817">
        <v>1384063200</v>
      </c>
      <c r="O817" s="8">
        <f>(((N817/60)/60)/24)+DATE(1970,1,1)</f>
        <v>41588.25</v>
      </c>
      <c r="P817" t="b">
        <v>0</v>
      </c>
      <c r="Q817" t="b">
        <v>0</v>
      </c>
      <c r="R817" t="s">
        <v>28</v>
      </c>
      <c r="S817" t="str">
        <f>LEFT(R817,FIND("/",R817)-1)</f>
        <v>technology</v>
      </c>
      <c r="T817" t="str">
        <f>RIGHT(R817,LEN(R817)-LEN(S817)-1)</f>
        <v>web</v>
      </c>
    </row>
    <row r="818" spans="1:20" x14ac:dyDescent="0.35">
      <c r="A818">
        <v>690</v>
      </c>
      <c r="B818" s="4" t="s">
        <v>1419</v>
      </c>
      <c r="C818" s="3" t="s">
        <v>1420</v>
      </c>
      <c r="D818">
        <v>3600</v>
      </c>
      <c r="E818">
        <v>8158</v>
      </c>
      <c r="F818">
        <f>ROUND(100*E818/D818,0)</f>
        <v>227</v>
      </c>
      <c r="G818" t="s">
        <v>20</v>
      </c>
      <c r="H818">
        <v>190</v>
      </c>
      <c r="I818">
        <f>ROUND(IF(H818&gt;0,E818/H818,0),2)</f>
        <v>42.94</v>
      </c>
      <c r="J818" t="s">
        <v>21</v>
      </c>
      <c r="K818" t="s">
        <v>22</v>
      </c>
      <c r="L818">
        <v>1322373600</v>
      </c>
      <c r="M818" s="8">
        <f>(((L818/60)/60)/24)+DATE(1970,1,1)</f>
        <v>40874.25</v>
      </c>
      <c r="N818">
        <v>1322892000</v>
      </c>
      <c r="O818" s="8">
        <f>(((N818/60)/60)/24)+DATE(1970,1,1)</f>
        <v>40880.25</v>
      </c>
      <c r="P818" t="b">
        <v>0</v>
      </c>
      <c r="Q818" t="b">
        <v>1</v>
      </c>
      <c r="R818" t="s">
        <v>42</v>
      </c>
      <c r="S818" t="str">
        <f>LEFT(R818,FIND("/",R818)-1)</f>
        <v>film &amp; video</v>
      </c>
      <c r="T818" t="str">
        <f>RIGHT(R818,LEN(R818)-LEN(S818)-1)</f>
        <v>documentary</v>
      </c>
    </row>
    <row r="819" spans="1:20" x14ac:dyDescent="0.35">
      <c r="A819">
        <v>691</v>
      </c>
      <c r="B819" s="4" t="s">
        <v>1421</v>
      </c>
      <c r="C819" s="3" t="s">
        <v>1422</v>
      </c>
      <c r="D819">
        <v>5000</v>
      </c>
      <c r="E819">
        <v>7119</v>
      </c>
      <c r="F819">
        <f>ROUND(100*E819/D819,0)</f>
        <v>142</v>
      </c>
      <c r="G819" t="s">
        <v>20</v>
      </c>
      <c r="H819">
        <v>237</v>
      </c>
      <c r="I819">
        <f>ROUND(IF(H819&gt;0,E819/H819,0),2)</f>
        <v>30.04</v>
      </c>
      <c r="J819" t="s">
        <v>21</v>
      </c>
      <c r="K819" t="s">
        <v>22</v>
      </c>
      <c r="L819">
        <v>1349240400</v>
      </c>
      <c r="M819" s="8">
        <f>(((L819/60)/60)/24)+DATE(1970,1,1)</f>
        <v>41185.208333333336</v>
      </c>
      <c r="N819">
        <v>1350709200</v>
      </c>
      <c r="O819" s="8">
        <f>(((N819/60)/60)/24)+DATE(1970,1,1)</f>
        <v>41202.208333333336</v>
      </c>
      <c r="P819" t="b">
        <v>1</v>
      </c>
      <c r="Q819" t="b">
        <v>1</v>
      </c>
      <c r="R819" t="s">
        <v>42</v>
      </c>
      <c r="S819" t="str">
        <f>LEFT(R819,FIND("/",R819)-1)</f>
        <v>film &amp; video</v>
      </c>
      <c r="T819" t="str">
        <f>RIGHT(R819,LEN(R819)-LEN(S819)-1)</f>
        <v>documentary</v>
      </c>
    </row>
    <row r="820" spans="1:20" x14ac:dyDescent="0.35">
      <c r="A820">
        <v>695</v>
      </c>
      <c r="B820" s="4" t="s">
        <v>1429</v>
      </c>
      <c r="C820" s="3" t="s">
        <v>1430</v>
      </c>
      <c r="D820">
        <v>9200</v>
      </c>
      <c r="E820">
        <v>12322</v>
      </c>
      <c r="F820">
        <f>ROUND(100*E820/D820,0)</f>
        <v>134</v>
      </c>
      <c r="G820" t="s">
        <v>20</v>
      </c>
      <c r="H820">
        <v>196</v>
      </c>
      <c r="I820">
        <f>ROUND(IF(H820&gt;0,E820/H820,0),2)</f>
        <v>62.87</v>
      </c>
      <c r="J820" t="s">
        <v>107</v>
      </c>
      <c r="K820" t="s">
        <v>108</v>
      </c>
      <c r="L820">
        <v>1447480800</v>
      </c>
      <c r="M820" s="8">
        <f>(((L820/60)/60)/24)+DATE(1970,1,1)</f>
        <v>42322.25</v>
      </c>
      <c r="N820">
        <v>1448863200</v>
      </c>
      <c r="O820" s="8">
        <f>(((N820/60)/60)/24)+DATE(1970,1,1)</f>
        <v>42338.25</v>
      </c>
      <c r="P820" t="b">
        <v>1</v>
      </c>
      <c r="Q820" t="b">
        <v>0</v>
      </c>
      <c r="R820" t="s">
        <v>23</v>
      </c>
      <c r="S820" t="str">
        <f>LEFT(R820,FIND("/",R820)-1)</f>
        <v>music</v>
      </c>
      <c r="T820" t="str">
        <f>RIGHT(R820,LEN(R820)-LEN(S820)-1)</f>
        <v>rock</v>
      </c>
    </row>
    <row r="821" spans="1:20" ht="31" x14ac:dyDescent="0.35">
      <c r="A821">
        <v>697</v>
      </c>
      <c r="B821" s="4" t="s">
        <v>1433</v>
      </c>
      <c r="C821" s="3" t="s">
        <v>1434</v>
      </c>
      <c r="D821">
        <v>128900</v>
      </c>
      <c r="E821">
        <v>196960</v>
      </c>
      <c r="F821">
        <f>ROUND(100*E821/D821,0)</f>
        <v>153</v>
      </c>
      <c r="G821" t="s">
        <v>20</v>
      </c>
      <c r="H821">
        <v>7295</v>
      </c>
      <c r="I821">
        <f>ROUND(IF(H821&gt;0,E821/H821,0),2)</f>
        <v>27</v>
      </c>
      <c r="J821" t="s">
        <v>21</v>
      </c>
      <c r="K821" t="s">
        <v>22</v>
      </c>
      <c r="L821">
        <v>1522472400</v>
      </c>
      <c r="M821" s="8">
        <f>(((L821/60)/60)/24)+DATE(1970,1,1)</f>
        <v>43190.208333333328</v>
      </c>
      <c r="N821">
        <v>1522645200</v>
      </c>
      <c r="O821" s="8">
        <f>(((N821/60)/60)/24)+DATE(1970,1,1)</f>
        <v>43192.208333333328</v>
      </c>
      <c r="P821" t="b">
        <v>0</v>
      </c>
      <c r="Q821" t="b">
        <v>0</v>
      </c>
      <c r="R821" t="s">
        <v>50</v>
      </c>
      <c r="S821" t="str">
        <f>LEFT(R821,FIND("/",R821)-1)</f>
        <v>music</v>
      </c>
      <c r="T821" t="str">
        <f>RIGHT(R821,LEN(R821)-LEN(S821)-1)</f>
        <v>electric music</v>
      </c>
    </row>
    <row r="822" spans="1:20" x14ac:dyDescent="0.35">
      <c r="A822">
        <v>698</v>
      </c>
      <c r="B822" s="4" t="s">
        <v>1435</v>
      </c>
      <c r="C822" s="3" t="s">
        <v>1436</v>
      </c>
      <c r="D822">
        <v>42100</v>
      </c>
      <c r="E822">
        <v>188057</v>
      </c>
      <c r="F822">
        <f>ROUND(100*E822/D822,0)</f>
        <v>447</v>
      </c>
      <c r="G822" t="s">
        <v>20</v>
      </c>
      <c r="H822">
        <v>2893</v>
      </c>
      <c r="I822">
        <f>ROUND(IF(H822&gt;0,E822/H822,0),2)</f>
        <v>65</v>
      </c>
      <c r="J822" t="s">
        <v>15</v>
      </c>
      <c r="K822" t="s">
        <v>16</v>
      </c>
      <c r="L822">
        <v>1322114400</v>
      </c>
      <c r="M822" s="8">
        <f>(((L822/60)/60)/24)+DATE(1970,1,1)</f>
        <v>40871.25</v>
      </c>
      <c r="N822">
        <v>1323324000</v>
      </c>
      <c r="O822" s="8">
        <f>(((N822/60)/60)/24)+DATE(1970,1,1)</f>
        <v>40885.25</v>
      </c>
      <c r="P822" t="b">
        <v>0</v>
      </c>
      <c r="Q822" t="b">
        <v>0</v>
      </c>
      <c r="R822" t="s">
        <v>65</v>
      </c>
      <c r="S822" t="str">
        <f>LEFT(R822,FIND("/",R822)-1)</f>
        <v>technology</v>
      </c>
      <c r="T822" t="str">
        <f>RIGHT(R822,LEN(R822)-LEN(S822)-1)</f>
        <v>wearables</v>
      </c>
    </row>
    <row r="823" spans="1:20" ht="31" x14ac:dyDescent="0.35">
      <c r="A823">
        <v>701</v>
      </c>
      <c r="B823" s="4" t="s">
        <v>1440</v>
      </c>
      <c r="C823" s="3" t="s">
        <v>1441</v>
      </c>
      <c r="D823">
        <v>52000</v>
      </c>
      <c r="E823">
        <v>91014</v>
      </c>
      <c r="F823">
        <f>ROUND(100*E823/D823,0)</f>
        <v>175</v>
      </c>
      <c r="G823" t="s">
        <v>20</v>
      </c>
      <c r="H823">
        <v>820</v>
      </c>
      <c r="I823">
        <f>ROUND(IF(H823&gt;0,E823/H823,0),2)</f>
        <v>110.99</v>
      </c>
      <c r="J823" t="s">
        <v>21</v>
      </c>
      <c r="K823" t="s">
        <v>22</v>
      </c>
      <c r="L823">
        <v>1301202000</v>
      </c>
      <c r="M823" s="8">
        <f>(((L823/60)/60)/24)+DATE(1970,1,1)</f>
        <v>40629.208333333336</v>
      </c>
      <c r="N823">
        <v>1301806800</v>
      </c>
      <c r="O823" s="8">
        <f>(((N823/60)/60)/24)+DATE(1970,1,1)</f>
        <v>40636.208333333336</v>
      </c>
      <c r="P823" t="b">
        <v>1</v>
      </c>
      <c r="Q823" t="b">
        <v>0</v>
      </c>
      <c r="R823" t="s">
        <v>33</v>
      </c>
      <c r="S823" t="str">
        <f>LEFT(R823,FIND("/",R823)-1)</f>
        <v>theater</v>
      </c>
      <c r="T823" t="str">
        <f>RIGHT(R823,LEN(R823)-LEN(S823)-1)</f>
        <v>plays</v>
      </c>
    </row>
    <row r="824" spans="1:20" x14ac:dyDescent="0.35">
      <c r="A824">
        <v>703</v>
      </c>
      <c r="B824" s="4" t="s">
        <v>1444</v>
      </c>
      <c r="C824" s="3" t="s">
        <v>1445</v>
      </c>
      <c r="D824">
        <v>63400</v>
      </c>
      <c r="E824">
        <v>197728</v>
      </c>
      <c r="F824">
        <f>ROUND(100*E824/D824,0)</f>
        <v>312</v>
      </c>
      <c r="G824" t="s">
        <v>20</v>
      </c>
      <c r="H824">
        <v>2038</v>
      </c>
      <c r="I824">
        <f>ROUND(IF(H824&gt;0,E824/H824,0),2)</f>
        <v>97.02</v>
      </c>
      <c r="J824" t="s">
        <v>21</v>
      </c>
      <c r="K824" t="s">
        <v>22</v>
      </c>
      <c r="L824">
        <v>1334984400</v>
      </c>
      <c r="M824" s="8">
        <f>(((L824/60)/60)/24)+DATE(1970,1,1)</f>
        <v>41020.208333333336</v>
      </c>
      <c r="N824">
        <v>1336453200</v>
      </c>
      <c r="O824" s="8">
        <f>(((N824/60)/60)/24)+DATE(1970,1,1)</f>
        <v>41037.208333333336</v>
      </c>
      <c r="P824" t="b">
        <v>1</v>
      </c>
      <c r="Q824" t="b">
        <v>1</v>
      </c>
      <c r="R824" t="s">
        <v>206</v>
      </c>
      <c r="S824" t="str">
        <f>LEFT(R824,FIND("/",R824)-1)</f>
        <v>publishing</v>
      </c>
      <c r="T824" t="str">
        <f>RIGHT(R824,LEN(R824)-LEN(S824)-1)</f>
        <v>translations</v>
      </c>
    </row>
    <row r="825" spans="1:20" ht="31" x14ac:dyDescent="0.35">
      <c r="A825">
        <v>704</v>
      </c>
      <c r="B825" s="4" t="s">
        <v>1446</v>
      </c>
      <c r="C825" s="3" t="s">
        <v>1447</v>
      </c>
      <c r="D825">
        <v>8700</v>
      </c>
      <c r="E825">
        <v>10682</v>
      </c>
      <c r="F825">
        <f>ROUND(100*E825/D825,0)</f>
        <v>123</v>
      </c>
      <c r="G825" t="s">
        <v>20</v>
      </c>
      <c r="H825">
        <v>116</v>
      </c>
      <c r="I825">
        <f>ROUND(IF(H825&gt;0,E825/H825,0),2)</f>
        <v>92.09</v>
      </c>
      <c r="J825" t="s">
        <v>21</v>
      </c>
      <c r="K825" t="s">
        <v>22</v>
      </c>
      <c r="L825">
        <v>1467608400</v>
      </c>
      <c r="M825" s="8">
        <f>(((L825/60)/60)/24)+DATE(1970,1,1)</f>
        <v>42555.208333333328</v>
      </c>
      <c r="N825">
        <v>1468904400</v>
      </c>
      <c r="O825" s="8">
        <f>(((N825/60)/60)/24)+DATE(1970,1,1)</f>
        <v>42570.208333333328</v>
      </c>
      <c r="P825" t="b">
        <v>0</v>
      </c>
      <c r="Q825" t="b">
        <v>0</v>
      </c>
      <c r="R825" t="s">
        <v>71</v>
      </c>
      <c r="S825" t="str">
        <f>LEFT(R825,FIND("/",R825)-1)</f>
        <v>film &amp; video</v>
      </c>
      <c r="T825" t="str">
        <f>RIGHT(R825,LEN(R825)-LEN(S825)-1)</f>
        <v>animation</v>
      </c>
    </row>
    <row r="826" spans="1:20" ht="31" x14ac:dyDescent="0.35">
      <c r="A826">
        <v>706</v>
      </c>
      <c r="B826" s="4" t="s">
        <v>1450</v>
      </c>
      <c r="C826" s="3" t="s">
        <v>1451</v>
      </c>
      <c r="D826">
        <v>108400</v>
      </c>
      <c r="E826">
        <v>138586</v>
      </c>
      <c r="F826">
        <f>ROUND(100*E826/D826,0)</f>
        <v>128</v>
      </c>
      <c r="G826" t="s">
        <v>20</v>
      </c>
      <c r="H826">
        <v>1345</v>
      </c>
      <c r="I826">
        <f>ROUND(IF(H826&gt;0,E826/H826,0),2)</f>
        <v>103.04</v>
      </c>
      <c r="J826" t="s">
        <v>26</v>
      </c>
      <c r="K826" t="s">
        <v>27</v>
      </c>
      <c r="L826">
        <v>1546754400</v>
      </c>
      <c r="M826" s="8">
        <f>(((L826/60)/60)/24)+DATE(1970,1,1)</f>
        <v>43471.25</v>
      </c>
      <c r="N826">
        <v>1547445600</v>
      </c>
      <c r="O826" s="8">
        <f>(((N826/60)/60)/24)+DATE(1970,1,1)</f>
        <v>43479.25</v>
      </c>
      <c r="P826" t="b">
        <v>0</v>
      </c>
      <c r="Q826" t="b">
        <v>1</v>
      </c>
      <c r="R826" t="s">
        <v>28</v>
      </c>
      <c r="S826" t="str">
        <f>LEFT(R826,FIND("/",R826)-1)</f>
        <v>technology</v>
      </c>
      <c r="T826" t="str">
        <f>RIGHT(R826,LEN(R826)-LEN(S826)-1)</f>
        <v>web</v>
      </c>
    </row>
    <row r="827" spans="1:20" ht="31" x14ac:dyDescent="0.35">
      <c r="A827">
        <v>707</v>
      </c>
      <c r="B827" s="4" t="s">
        <v>1452</v>
      </c>
      <c r="C827" s="3" t="s">
        <v>1453</v>
      </c>
      <c r="D827">
        <v>7300</v>
      </c>
      <c r="E827">
        <v>11579</v>
      </c>
      <c r="F827">
        <f>ROUND(100*E827/D827,0)</f>
        <v>159</v>
      </c>
      <c r="G827" t="s">
        <v>20</v>
      </c>
      <c r="H827">
        <v>168</v>
      </c>
      <c r="I827">
        <f>ROUND(IF(H827&gt;0,E827/H827,0),2)</f>
        <v>68.92</v>
      </c>
      <c r="J827" t="s">
        <v>21</v>
      </c>
      <c r="K827" t="s">
        <v>22</v>
      </c>
      <c r="L827">
        <v>1544248800</v>
      </c>
      <c r="M827" s="8">
        <f>(((L827/60)/60)/24)+DATE(1970,1,1)</f>
        <v>43442.25</v>
      </c>
      <c r="N827">
        <v>1547359200</v>
      </c>
      <c r="O827" s="8">
        <f>(((N827/60)/60)/24)+DATE(1970,1,1)</f>
        <v>43478.25</v>
      </c>
      <c r="P827" t="b">
        <v>0</v>
      </c>
      <c r="Q827" t="b">
        <v>0</v>
      </c>
      <c r="R827" t="s">
        <v>53</v>
      </c>
      <c r="S827" t="str">
        <f>LEFT(R827,FIND("/",R827)-1)</f>
        <v>film &amp; video</v>
      </c>
      <c r="T827" t="str">
        <f>RIGHT(R827,LEN(R827)-LEN(S827)-1)</f>
        <v>drama</v>
      </c>
    </row>
    <row r="828" spans="1:20" x14ac:dyDescent="0.35">
      <c r="A828">
        <v>708</v>
      </c>
      <c r="B828" s="4" t="s">
        <v>1454</v>
      </c>
      <c r="C828" s="3" t="s">
        <v>1455</v>
      </c>
      <c r="D828">
        <v>1700</v>
      </c>
      <c r="E828">
        <v>12020</v>
      </c>
      <c r="F828">
        <f>ROUND(100*E828/D828,0)</f>
        <v>707</v>
      </c>
      <c r="G828" t="s">
        <v>20</v>
      </c>
      <c r="H828">
        <v>137</v>
      </c>
      <c r="I828">
        <f>ROUND(IF(H828&gt;0,E828/H828,0),2)</f>
        <v>87.74</v>
      </c>
      <c r="J828" t="s">
        <v>98</v>
      </c>
      <c r="K828" t="s">
        <v>99</v>
      </c>
      <c r="L828">
        <v>1495429200</v>
      </c>
      <c r="M828" s="8">
        <f>(((L828/60)/60)/24)+DATE(1970,1,1)</f>
        <v>42877.208333333328</v>
      </c>
      <c r="N828">
        <v>1496293200</v>
      </c>
      <c r="O828" s="8">
        <f>(((N828/60)/60)/24)+DATE(1970,1,1)</f>
        <v>42887.208333333328</v>
      </c>
      <c r="P828" t="b">
        <v>0</v>
      </c>
      <c r="Q828" t="b">
        <v>0</v>
      </c>
      <c r="R828" t="s">
        <v>33</v>
      </c>
      <c r="S828" t="str">
        <f>LEFT(R828,FIND("/",R828)-1)</f>
        <v>theater</v>
      </c>
      <c r="T828" t="str">
        <f>RIGHT(R828,LEN(R828)-LEN(S828)-1)</f>
        <v>plays</v>
      </c>
    </row>
    <row r="829" spans="1:20" x14ac:dyDescent="0.35">
      <c r="A829">
        <v>709</v>
      </c>
      <c r="B829" s="4" t="s">
        <v>1456</v>
      </c>
      <c r="C829" s="3" t="s">
        <v>1457</v>
      </c>
      <c r="D829">
        <v>9800</v>
      </c>
      <c r="E829">
        <v>13954</v>
      </c>
      <c r="F829">
        <f>ROUND(100*E829/D829,0)</f>
        <v>142</v>
      </c>
      <c r="G829" t="s">
        <v>20</v>
      </c>
      <c r="H829">
        <v>186</v>
      </c>
      <c r="I829">
        <f>ROUND(IF(H829&gt;0,E829/H829,0),2)</f>
        <v>75.02</v>
      </c>
      <c r="J829" t="s">
        <v>107</v>
      </c>
      <c r="K829" t="s">
        <v>108</v>
      </c>
      <c r="L829">
        <v>1334811600</v>
      </c>
      <c r="M829" s="8">
        <f>(((L829/60)/60)/24)+DATE(1970,1,1)</f>
        <v>41018.208333333336</v>
      </c>
      <c r="N829">
        <v>1335416400</v>
      </c>
      <c r="O829" s="8">
        <f>(((N829/60)/60)/24)+DATE(1970,1,1)</f>
        <v>41025.208333333336</v>
      </c>
      <c r="P829" t="b">
        <v>0</v>
      </c>
      <c r="Q829" t="b">
        <v>0</v>
      </c>
      <c r="R829" t="s">
        <v>33</v>
      </c>
      <c r="S829" t="str">
        <f>LEFT(R829,FIND("/",R829)-1)</f>
        <v>theater</v>
      </c>
      <c r="T829" t="str">
        <f>RIGHT(R829,LEN(R829)-LEN(S829)-1)</f>
        <v>plays</v>
      </c>
    </row>
    <row r="830" spans="1:20" ht="31" x14ac:dyDescent="0.35">
      <c r="A830">
        <v>710</v>
      </c>
      <c r="B830" s="4" t="s">
        <v>1458</v>
      </c>
      <c r="C830" s="3" t="s">
        <v>1459</v>
      </c>
      <c r="D830">
        <v>4300</v>
      </c>
      <c r="E830">
        <v>6358</v>
      </c>
      <c r="F830">
        <f>ROUND(100*E830/D830,0)</f>
        <v>148</v>
      </c>
      <c r="G830" t="s">
        <v>20</v>
      </c>
      <c r="H830">
        <v>125</v>
      </c>
      <c r="I830">
        <f>ROUND(IF(H830&gt;0,E830/H830,0),2)</f>
        <v>50.86</v>
      </c>
      <c r="J830" t="s">
        <v>21</v>
      </c>
      <c r="K830" t="s">
        <v>22</v>
      </c>
      <c r="L830">
        <v>1531544400</v>
      </c>
      <c r="M830" s="8">
        <f>(((L830/60)/60)/24)+DATE(1970,1,1)</f>
        <v>43295.208333333328</v>
      </c>
      <c r="N830">
        <v>1532149200</v>
      </c>
      <c r="O830" s="8">
        <f>(((N830/60)/60)/24)+DATE(1970,1,1)</f>
        <v>43302.208333333328</v>
      </c>
      <c r="P830" t="b">
        <v>0</v>
      </c>
      <c r="Q830" t="b">
        <v>1</v>
      </c>
      <c r="R830" t="s">
        <v>33</v>
      </c>
      <c r="S830" t="str">
        <f>LEFT(R830,FIND("/",R830)-1)</f>
        <v>theater</v>
      </c>
      <c r="T830" t="str">
        <f>RIGHT(R830,LEN(R830)-LEN(S830)-1)</f>
        <v>plays</v>
      </c>
    </row>
    <row r="831" spans="1:20" ht="31" x14ac:dyDescent="0.35">
      <c r="A831">
        <v>712</v>
      </c>
      <c r="B831" s="4" t="s">
        <v>1462</v>
      </c>
      <c r="C831" s="3" t="s">
        <v>1463</v>
      </c>
      <c r="D831">
        <v>800</v>
      </c>
      <c r="E831">
        <v>14725</v>
      </c>
      <c r="F831">
        <f>ROUND(100*E831/D831,0)</f>
        <v>1841</v>
      </c>
      <c r="G831" t="s">
        <v>20</v>
      </c>
      <c r="H831">
        <v>202</v>
      </c>
      <c r="I831">
        <f>ROUND(IF(H831&gt;0,E831/H831,0),2)</f>
        <v>72.900000000000006</v>
      </c>
      <c r="J831" t="s">
        <v>21</v>
      </c>
      <c r="K831" t="s">
        <v>22</v>
      </c>
      <c r="L831">
        <v>1467954000</v>
      </c>
      <c r="M831" s="8">
        <f>(((L831/60)/60)/24)+DATE(1970,1,1)</f>
        <v>42559.208333333328</v>
      </c>
      <c r="N831">
        <v>1471496400</v>
      </c>
      <c r="O831" s="8">
        <f>(((N831/60)/60)/24)+DATE(1970,1,1)</f>
        <v>42600.208333333328</v>
      </c>
      <c r="P831" t="b">
        <v>0</v>
      </c>
      <c r="Q831" t="b">
        <v>0</v>
      </c>
      <c r="R831" t="s">
        <v>33</v>
      </c>
      <c r="S831" t="str">
        <f>LEFT(R831,FIND("/",R831)-1)</f>
        <v>theater</v>
      </c>
      <c r="T831" t="str">
        <f>RIGHT(R831,LEN(R831)-LEN(S831)-1)</f>
        <v>plays</v>
      </c>
    </row>
    <row r="832" spans="1:20" x14ac:dyDescent="0.35">
      <c r="A832">
        <v>713</v>
      </c>
      <c r="B832" s="4" t="s">
        <v>1464</v>
      </c>
      <c r="C832" s="3" t="s">
        <v>1465</v>
      </c>
      <c r="D832">
        <v>6900</v>
      </c>
      <c r="E832">
        <v>11174</v>
      </c>
      <c r="F832">
        <f>ROUND(100*E832/D832,0)</f>
        <v>162</v>
      </c>
      <c r="G832" t="s">
        <v>20</v>
      </c>
      <c r="H832">
        <v>103</v>
      </c>
      <c r="I832">
        <f>ROUND(IF(H832&gt;0,E832/H832,0),2)</f>
        <v>108.49</v>
      </c>
      <c r="J832" t="s">
        <v>21</v>
      </c>
      <c r="K832" t="s">
        <v>22</v>
      </c>
      <c r="L832">
        <v>1471842000</v>
      </c>
      <c r="M832" s="8">
        <f>(((L832/60)/60)/24)+DATE(1970,1,1)</f>
        <v>42604.208333333328</v>
      </c>
      <c r="N832">
        <v>1472878800</v>
      </c>
      <c r="O832" s="8">
        <f>(((N832/60)/60)/24)+DATE(1970,1,1)</f>
        <v>42616.208333333328</v>
      </c>
      <c r="P832" t="b">
        <v>0</v>
      </c>
      <c r="Q832" t="b">
        <v>0</v>
      </c>
      <c r="R832" t="s">
        <v>133</v>
      </c>
      <c r="S832" t="str">
        <f>LEFT(R832,FIND("/",R832)-1)</f>
        <v>publishing</v>
      </c>
      <c r="T832" t="str">
        <f>RIGHT(R832,LEN(R832)-LEN(S832)-1)</f>
        <v>radio &amp; podcasts</v>
      </c>
    </row>
    <row r="833" spans="1:20" x14ac:dyDescent="0.35">
      <c r="A833">
        <v>714</v>
      </c>
      <c r="B833" s="4" t="s">
        <v>1466</v>
      </c>
      <c r="C833" s="3" t="s">
        <v>1467</v>
      </c>
      <c r="D833">
        <v>38500</v>
      </c>
      <c r="E833">
        <v>182036</v>
      </c>
      <c r="F833">
        <f>ROUND(100*E833/D833,0)</f>
        <v>473</v>
      </c>
      <c r="G833" t="s">
        <v>20</v>
      </c>
      <c r="H833">
        <v>1785</v>
      </c>
      <c r="I833">
        <f>ROUND(IF(H833&gt;0,E833/H833,0),2)</f>
        <v>101.98</v>
      </c>
      <c r="J833" t="s">
        <v>21</v>
      </c>
      <c r="K833" t="s">
        <v>22</v>
      </c>
      <c r="L833">
        <v>1408424400</v>
      </c>
      <c r="M833" s="8">
        <f>(((L833/60)/60)/24)+DATE(1970,1,1)</f>
        <v>41870.208333333336</v>
      </c>
      <c r="N833">
        <v>1408510800</v>
      </c>
      <c r="O833" s="8">
        <f>(((N833/60)/60)/24)+DATE(1970,1,1)</f>
        <v>41871.208333333336</v>
      </c>
      <c r="P833" t="b">
        <v>0</v>
      </c>
      <c r="Q833" t="b">
        <v>0</v>
      </c>
      <c r="R833" t="s">
        <v>23</v>
      </c>
      <c r="S833" t="str">
        <f>LEFT(R833,FIND("/",R833)-1)</f>
        <v>music</v>
      </c>
      <c r="T833" t="str">
        <f>RIGHT(R833,LEN(R833)-LEN(S833)-1)</f>
        <v>rock</v>
      </c>
    </row>
    <row r="834" spans="1:20" x14ac:dyDescent="0.35">
      <c r="A834">
        <v>716</v>
      </c>
      <c r="B834" s="4" t="s">
        <v>1470</v>
      </c>
      <c r="C834" s="3" t="s">
        <v>1471</v>
      </c>
      <c r="D834">
        <v>2000</v>
      </c>
      <c r="E834">
        <v>10353</v>
      </c>
      <c r="F834">
        <f>ROUND(100*E834/D834,0)</f>
        <v>518</v>
      </c>
      <c r="G834" t="s">
        <v>20</v>
      </c>
      <c r="H834">
        <v>157</v>
      </c>
      <c r="I834">
        <f>ROUND(IF(H834&gt;0,E834/H834,0),2)</f>
        <v>65.94</v>
      </c>
      <c r="J834" t="s">
        <v>21</v>
      </c>
      <c r="K834" t="s">
        <v>22</v>
      </c>
      <c r="L834">
        <v>1373432400</v>
      </c>
      <c r="M834" s="8">
        <f>(((L834/60)/60)/24)+DATE(1970,1,1)</f>
        <v>41465.208333333336</v>
      </c>
      <c r="N834">
        <v>1375851600</v>
      </c>
      <c r="O834" s="8">
        <f>(((N834/60)/60)/24)+DATE(1970,1,1)</f>
        <v>41493.208333333336</v>
      </c>
      <c r="P834" t="b">
        <v>0</v>
      </c>
      <c r="Q834" t="b">
        <v>1</v>
      </c>
      <c r="R834" t="s">
        <v>33</v>
      </c>
      <c r="S834" t="str">
        <f>LEFT(R834,FIND("/",R834)-1)</f>
        <v>theater</v>
      </c>
      <c r="T834" t="str">
        <f>RIGHT(R834,LEN(R834)-LEN(S834)-1)</f>
        <v>plays</v>
      </c>
    </row>
    <row r="835" spans="1:20" ht="31" x14ac:dyDescent="0.35">
      <c r="A835">
        <v>717</v>
      </c>
      <c r="B835" s="4" t="s">
        <v>1472</v>
      </c>
      <c r="C835" s="3" t="s">
        <v>1473</v>
      </c>
      <c r="D835">
        <v>5600</v>
      </c>
      <c r="E835">
        <v>13868</v>
      </c>
      <c r="F835">
        <f>ROUND(100*E835/D835,0)</f>
        <v>248</v>
      </c>
      <c r="G835" t="s">
        <v>20</v>
      </c>
      <c r="H835">
        <v>555</v>
      </c>
      <c r="I835">
        <f>ROUND(IF(H835&gt;0,E835/H835,0),2)</f>
        <v>24.99</v>
      </c>
      <c r="J835" t="s">
        <v>21</v>
      </c>
      <c r="K835" t="s">
        <v>22</v>
      </c>
      <c r="L835">
        <v>1313989200</v>
      </c>
      <c r="M835" s="8">
        <f>(((L835/60)/60)/24)+DATE(1970,1,1)</f>
        <v>40777.208333333336</v>
      </c>
      <c r="N835">
        <v>1315803600</v>
      </c>
      <c r="O835" s="8">
        <f>(((N835/60)/60)/24)+DATE(1970,1,1)</f>
        <v>40798.208333333336</v>
      </c>
      <c r="P835" t="b">
        <v>0</v>
      </c>
      <c r="Q835" t="b">
        <v>0</v>
      </c>
      <c r="R835" t="s">
        <v>42</v>
      </c>
      <c r="S835" t="str">
        <f>LEFT(R835,FIND("/",R835)-1)</f>
        <v>film &amp; video</v>
      </c>
      <c r="T835" t="str">
        <f>RIGHT(R835,LEN(R835)-LEN(S835)-1)</f>
        <v>documentary</v>
      </c>
    </row>
    <row r="836" spans="1:20" x14ac:dyDescent="0.35">
      <c r="A836">
        <v>718</v>
      </c>
      <c r="B836" s="4" t="s">
        <v>1474</v>
      </c>
      <c r="C836" s="3" t="s">
        <v>1475</v>
      </c>
      <c r="D836">
        <v>8300</v>
      </c>
      <c r="E836">
        <v>8317</v>
      </c>
      <c r="F836">
        <f>ROUND(100*E836/D836,0)</f>
        <v>100</v>
      </c>
      <c r="G836" t="s">
        <v>20</v>
      </c>
      <c r="H836">
        <v>297</v>
      </c>
      <c r="I836">
        <f>ROUND(IF(H836&gt;0,E836/H836,0),2)</f>
        <v>28</v>
      </c>
      <c r="J836" t="s">
        <v>21</v>
      </c>
      <c r="K836" t="s">
        <v>22</v>
      </c>
      <c r="L836">
        <v>1371445200</v>
      </c>
      <c r="M836" s="8">
        <f>(((L836/60)/60)/24)+DATE(1970,1,1)</f>
        <v>41442.208333333336</v>
      </c>
      <c r="N836">
        <v>1373691600</v>
      </c>
      <c r="O836" s="8">
        <f>(((N836/60)/60)/24)+DATE(1970,1,1)</f>
        <v>41468.208333333336</v>
      </c>
      <c r="P836" t="b">
        <v>0</v>
      </c>
      <c r="Q836" t="b">
        <v>0</v>
      </c>
      <c r="R836" t="s">
        <v>65</v>
      </c>
      <c r="S836" t="str">
        <f>LEFT(R836,FIND("/",R836)-1)</f>
        <v>technology</v>
      </c>
      <c r="T836" t="str">
        <f>RIGHT(R836,LEN(R836)-LEN(S836)-1)</f>
        <v>wearables</v>
      </c>
    </row>
    <row r="837" spans="1:20" x14ac:dyDescent="0.35">
      <c r="A837">
        <v>719</v>
      </c>
      <c r="B837" s="4" t="s">
        <v>1476</v>
      </c>
      <c r="C837" s="3" t="s">
        <v>1477</v>
      </c>
      <c r="D837">
        <v>6900</v>
      </c>
      <c r="E837">
        <v>10557</v>
      </c>
      <c r="F837">
        <f>ROUND(100*E837/D837,0)</f>
        <v>153</v>
      </c>
      <c r="G837" t="s">
        <v>20</v>
      </c>
      <c r="H837">
        <v>123</v>
      </c>
      <c r="I837">
        <f>ROUND(IF(H837&gt;0,E837/H837,0),2)</f>
        <v>85.83</v>
      </c>
      <c r="J837" t="s">
        <v>21</v>
      </c>
      <c r="K837" t="s">
        <v>22</v>
      </c>
      <c r="L837">
        <v>1338267600</v>
      </c>
      <c r="M837" s="8">
        <f>(((L837/60)/60)/24)+DATE(1970,1,1)</f>
        <v>41058.208333333336</v>
      </c>
      <c r="N837">
        <v>1339218000</v>
      </c>
      <c r="O837" s="8">
        <f>(((N837/60)/60)/24)+DATE(1970,1,1)</f>
        <v>41069.208333333336</v>
      </c>
      <c r="P837" t="b">
        <v>0</v>
      </c>
      <c r="Q837" t="b">
        <v>0</v>
      </c>
      <c r="R837" t="s">
        <v>119</v>
      </c>
      <c r="S837" t="str">
        <f>LEFT(R837,FIND("/",R837)-1)</f>
        <v>publishing</v>
      </c>
      <c r="T837" t="str">
        <f>RIGHT(R837,LEN(R837)-LEN(S837)-1)</f>
        <v>fiction</v>
      </c>
    </row>
    <row r="838" spans="1:20" x14ac:dyDescent="0.35">
      <c r="A838">
        <v>722</v>
      </c>
      <c r="B838" s="4" t="s">
        <v>1482</v>
      </c>
      <c r="C838" s="3" t="s">
        <v>1483</v>
      </c>
      <c r="D838">
        <v>48500</v>
      </c>
      <c r="E838">
        <v>75906</v>
      </c>
      <c r="F838">
        <f>ROUND(100*E838/D838,0)</f>
        <v>157</v>
      </c>
      <c r="G838" t="s">
        <v>20</v>
      </c>
      <c r="H838">
        <v>3036</v>
      </c>
      <c r="I838">
        <f>ROUND(IF(H838&gt;0,E838/H838,0),2)</f>
        <v>25</v>
      </c>
      <c r="J838" t="s">
        <v>21</v>
      </c>
      <c r="K838" t="s">
        <v>22</v>
      </c>
      <c r="L838">
        <v>1509948000</v>
      </c>
      <c r="M838" s="8">
        <f>(((L838/60)/60)/24)+DATE(1970,1,1)</f>
        <v>43045.25</v>
      </c>
      <c r="N838">
        <v>1512280800</v>
      </c>
      <c r="O838" s="8">
        <f>(((N838/60)/60)/24)+DATE(1970,1,1)</f>
        <v>43072.25</v>
      </c>
      <c r="P838" t="b">
        <v>0</v>
      </c>
      <c r="Q838" t="b">
        <v>0</v>
      </c>
      <c r="R838" t="s">
        <v>42</v>
      </c>
      <c r="S838" t="str">
        <f>LEFT(R838,FIND("/",R838)-1)</f>
        <v>film &amp; video</v>
      </c>
      <c r="T838" t="str">
        <f>RIGHT(R838,LEN(R838)-LEN(S838)-1)</f>
        <v>documentary</v>
      </c>
    </row>
    <row r="839" spans="1:20" x14ac:dyDescent="0.35">
      <c r="A839">
        <v>723</v>
      </c>
      <c r="B839" s="4" t="s">
        <v>1484</v>
      </c>
      <c r="C839" s="3" t="s">
        <v>1485</v>
      </c>
      <c r="D839">
        <v>4900</v>
      </c>
      <c r="E839">
        <v>13250</v>
      </c>
      <c r="F839">
        <f>ROUND(100*E839/D839,0)</f>
        <v>270</v>
      </c>
      <c r="G839" t="s">
        <v>20</v>
      </c>
      <c r="H839">
        <v>144</v>
      </c>
      <c r="I839">
        <f>ROUND(IF(H839&gt;0,E839/H839,0),2)</f>
        <v>92.01</v>
      </c>
      <c r="J839" t="s">
        <v>26</v>
      </c>
      <c r="K839" t="s">
        <v>27</v>
      </c>
      <c r="L839">
        <v>1456898400</v>
      </c>
      <c r="M839" s="8">
        <f>(((L839/60)/60)/24)+DATE(1970,1,1)</f>
        <v>42431.25</v>
      </c>
      <c r="N839">
        <v>1458709200</v>
      </c>
      <c r="O839" s="8">
        <f>(((N839/60)/60)/24)+DATE(1970,1,1)</f>
        <v>42452.208333333328</v>
      </c>
      <c r="P839" t="b">
        <v>0</v>
      </c>
      <c r="Q839" t="b">
        <v>0</v>
      </c>
      <c r="R839" t="s">
        <v>33</v>
      </c>
      <c r="S839" t="str">
        <f>LEFT(R839,FIND("/",R839)-1)</f>
        <v>theater</v>
      </c>
      <c r="T839" t="str">
        <f>RIGHT(R839,LEN(R839)-LEN(S839)-1)</f>
        <v>plays</v>
      </c>
    </row>
    <row r="840" spans="1:20" ht="31" x14ac:dyDescent="0.35">
      <c r="A840">
        <v>724</v>
      </c>
      <c r="B840" s="4" t="s">
        <v>1486</v>
      </c>
      <c r="C840" s="3" t="s">
        <v>1487</v>
      </c>
      <c r="D840">
        <v>8400</v>
      </c>
      <c r="E840">
        <v>11261</v>
      </c>
      <c r="F840">
        <f>ROUND(100*E840/D840,0)</f>
        <v>134</v>
      </c>
      <c r="G840" t="s">
        <v>20</v>
      </c>
      <c r="H840">
        <v>121</v>
      </c>
      <c r="I840">
        <f>ROUND(IF(H840&gt;0,E840/H840,0),2)</f>
        <v>93.07</v>
      </c>
      <c r="J840" t="s">
        <v>40</v>
      </c>
      <c r="K840" t="s">
        <v>41</v>
      </c>
      <c r="L840">
        <v>1413954000</v>
      </c>
      <c r="M840" s="8">
        <f>(((L840/60)/60)/24)+DATE(1970,1,1)</f>
        <v>41934.208333333336</v>
      </c>
      <c r="N840">
        <v>1414126800</v>
      </c>
      <c r="O840" s="8">
        <f>(((N840/60)/60)/24)+DATE(1970,1,1)</f>
        <v>41936.208333333336</v>
      </c>
      <c r="P840" t="b">
        <v>0</v>
      </c>
      <c r="Q840" t="b">
        <v>1</v>
      </c>
      <c r="R840" t="s">
        <v>33</v>
      </c>
      <c r="S840" t="str">
        <f>LEFT(R840,FIND("/",R840)-1)</f>
        <v>theater</v>
      </c>
      <c r="T840" t="str">
        <f>RIGHT(R840,LEN(R840)-LEN(S840)-1)</f>
        <v>plays</v>
      </c>
    </row>
    <row r="841" spans="1:20" x14ac:dyDescent="0.35">
      <c r="A841">
        <v>727</v>
      </c>
      <c r="B841" s="4" t="s">
        <v>1492</v>
      </c>
      <c r="C841" s="3" t="s">
        <v>1493</v>
      </c>
      <c r="D841">
        <v>8900</v>
      </c>
      <c r="E841">
        <v>14685</v>
      </c>
      <c r="F841">
        <f>ROUND(100*E841/D841,0)</f>
        <v>165</v>
      </c>
      <c r="G841" t="s">
        <v>20</v>
      </c>
      <c r="H841">
        <v>181</v>
      </c>
      <c r="I841">
        <f>ROUND(IF(H841&gt;0,E841/H841,0),2)</f>
        <v>81.13</v>
      </c>
      <c r="J841" t="s">
        <v>21</v>
      </c>
      <c r="K841" t="s">
        <v>22</v>
      </c>
      <c r="L841">
        <v>1547964000</v>
      </c>
      <c r="M841" s="8">
        <f>(((L841/60)/60)/24)+DATE(1970,1,1)</f>
        <v>43485.25</v>
      </c>
      <c r="N841">
        <v>1552971600</v>
      </c>
      <c r="O841" s="8">
        <f>(((N841/60)/60)/24)+DATE(1970,1,1)</f>
        <v>43543.208333333328</v>
      </c>
      <c r="P841" t="b">
        <v>0</v>
      </c>
      <c r="Q841" t="b">
        <v>0</v>
      </c>
      <c r="R841" t="s">
        <v>28</v>
      </c>
      <c r="S841" t="str">
        <f>LEFT(R841,FIND("/",R841)-1)</f>
        <v>technology</v>
      </c>
      <c r="T841" t="str">
        <f>RIGHT(R841,LEN(R841)-LEN(S841)-1)</f>
        <v>web</v>
      </c>
    </row>
    <row r="842" spans="1:20" ht="31" x14ac:dyDescent="0.35">
      <c r="A842">
        <v>729</v>
      </c>
      <c r="B842" s="4" t="s">
        <v>1496</v>
      </c>
      <c r="C842" s="3" t="s">
        <v>1497</v>
      </c>
      <c r="D842">
        <v>5600</v>
      </c>
      <c r="E842">
        <v>10397</v>
      </c>
      <c r="F842">
        <f>ROUND(100*E842/D842,0)</f>
        <v>186</v>
      </c>
      <c r="G842" t="s">
        <v>20</v>
      </c>
      <c r="H842">
        <v>122</v>
      </c>
      <c r="I842">
        <f>ROUND(IF(H842&gt;0,E842/H842,0),2)</f>
        <v>85.22</v>
      </c>
      <c r="J842" t="s">
        <v>21</v>
      </c>
      <c r="K842" t="s">
        <v>22</v>
      </c>
      <c r="L842">
        <v>1359957600</v>
      </c>
      <c r="M842" s="8">
        <f>(((L842/60)/60)/24)+DATE(1970,1,1)</f>
        <v>41309.25</v>
      </c>
      <c r="N842">
        <v>1360130400</v>
      </c>
      <c r="O842" s="8">
        <f>(((N842/60)/60)/24)+DATE(1970,1,1)</f>
        <v>41311.25</v>
      </c>
      <c r="P842" t="b">
        <v>0</v>
      </c>
      <c r="Q842" t="b">
        <v>0</v>
      </c>
      <c r="R842" t="s">
        <v>53</v>
      </c>
      <c r="S842" t="str">
        <f>LEFT(R842,FIND("/",R842)-1)</f>
        <v>film &amp; video</v>
      </c>
      <c r="T842" t="str">
        <f>RIGHT(R842,LEN(R842)-LEN(S842)-1)</f>
        <v>drama</v>
      </c>
    </row>
    <row r="843" spans="1:20" x14ac:dyDescent="0.35">
      <c r="A843">
        <v>730</v>
      </c>
      <c r="B843" s="4" t="s">
        <v>1498</v>
      </c>
      <c r="C843" s="3" t="s">
        <v>1499</v>
      </c>
      <c r="D843">
        <v>28800</v>
      </c>
      <c r="E843">
        <v>118847</v>
      </c>
      <c r="F843">
        <f>ROUND(100*E843/D843,0)</f>
        <v>413</v>
      </c>
      <c r="G843" t="s">
        <v>20</v>
      </c>
      <c r="H843">
        <v>1071</v>
      </c>
      <c r="I843">
        <f>ROUND(IF(H843&gt;0,E843/H843,0),2)</f>
        <v>110.97</v>
      </c>
      <c r="J843" t="s">
        <v>15</v>
      </c>
      <c r="K843" t="s">
        <v>16</v>
      </c>
      <c r="L843">
        <v>1432357200</v>
      </c>
      <c r="M843" s="8">
        <f>(((L843/60)/60)/24)+DATE(1970,1,1)</f>
        <v>42147.208333333328</v>
      </c>
      <c r="N843">
        <v>1432875600</v>
      </c>
      <c r="O843" s="8">
        <f>(((N843/60)/60)/24)+DATE(1970,1,1)</f>
        <v>42153.208333333328</v>
      </c>
      <c r="P843" t="b">
        <v>0</v>
      </c>
      <c r="Q843" t="b">
        <v>0</v>
      </c>
      <c r="R843" t="s">
        <v>65</v>
      </c>
      <c r="S843" t="str">
        <f>LEFT(R843,FIND("/",R843)-1)</f>
        <v>technology</v>
      </c>
      <c r="T843" t="str">
        <f>RIGHT(R843,LEN(R843)-LEN(S843)-1)</f>
        <v>wearables</v>
      </c>
    </row>
    <row r="844" spans="1:20" x14ac:dyDescent="0.35">
      <c r="A844">
        <v>733</v>
      </c>
      <c r="B844" s="4" t="s">
        <v>1504</v>
      </c>
      <c r="C844" s="3" t="s">
        <v>1505</v>
      </c>
      <c r="D844">
        <v>15800</v>
      </c>
      <c r="E844">
        <v>83267</v>
      </c>
      <c r="F844">
        <f>ROUND(100*E844/D844,0)</f>
        <v>527</v>
      </c>
      <c r="G844" t="s">
        <v>20</v>
      </c>
      <c r="H844">
        <v>980</v>
      </c>
      <c r="I844">
        <f>ROUND(IF(H844&gt;0,E844/H844,0),2)</f>
        <v>84.97</v>
      </c>
      <c r="J844" t="s">
        <v>21</v>
      </c>
      <c r="K844" t="s">
        <v>22</v>
      </c>
      <c r="L844">
        <v>1406178000</v>
      </c>
      <c r="M844" s="8">
        <f>(((L844/60)/60)/24)+DATE(1970,1,1)</f>
        <v>41844.208333333336</v>
      </c>
      <c r="N844">
        <v>1407301200</v>
      </c>
      <c r="O844" s="8">
        <f>(((N844/60)/60)/24)+DATE(1970,1,1)</f>
        <v>41857.208333333336</v>
      </c>
      <c r="P844" t="b">
        <v>0</v>
      </c>
      <c r="Q844" t="b">
        <v>0</v>
      </c>
      <c r="R844" t="s">
        <v>148</v>
      </c>
      <c r="S844" t="str">
        <f>LEFT(R844,FIND("/",R844)-1)</f>
        <v>music</v>
      </c>
      <c r="T844" t="str">
        <f>RIGHT(R844,LEN(R844)-LEN(S844)-1)</f>
        <v>metal</v>
      </c>
    </row>
    <row r="845" spans="1:20" x14ac:dyDescent="0.35">
      <c r="A845">
        <v>734</v>
      </c>
      <c r="B845" s="4" t="s">
        <v>1506</v>
      </c>
      <c r="C845" s="3" t="s">
        <v>1507</v>
      </c>
      <c r="D845">
        <v>4200</v>
      </c>
      <c r="E845">
        <v>13404</v>
      </c>
      <c r="F845">
        <f>ROUND(100*E845/D845,0)</f>
        <v>319</v>
      </c>
      <c r="G845" t="s">
        <v>20</v>
      </c>
      <c r="H845">
        <v>536</v>
      </c>
      <c r="I845">
        <f>ROUND(IF(H845&gt;0,E845/H845,0),2)</f>
        <v>25.01</v>
      </c>
      <c r="J845" t="s">
        <v>21</v>
      </c>
      <c r="K845" t="s">
        <v>22</v>
      </c>
      <c r="L845">
        <v>1485583200</v>
      </c>
      <c r="M845" s="8">
        <f>(((L845/60)/60)/24)+DATE(1970,1,1)</f>
        <v>42763.25</v>
      </c>
      <c r="N845">
        <v>1486620000</v>
      </c>
      <c r="O845" s="8">
        <f>(((N845/60)/60)/24)+DATE(1970,1,1)</f>
        <v>42775.25</v>
      </c>
      <c r="P845" t="b">
        <v>0</v>
      </c>
      <c r="Q845" t="b">
        <v>1</v>
      </c>
      <c r="R845" t="s">
        <v>33</v>
      </c>
      <c r="S845" t="str">
        <f>LEFT(R845,FIND("/",R845)-1)</f>
        <v>theater</v>
      </c>
      <c r="T845" t="str">
        <f>RIGHT(R845,LEN(R845)-LEN(S845)-1)</f>
        <v>plays</v>
      </c>
    </row>
    <row r="846" spans="1:20" ht="31" x14ac:dyDescent="0.35">
      <c r="A846">
        <v>735</v>
      </c>
      <c r="B846" s="4" t="s">
        <v>1508</v>
      </c>
      <c r="C846" s="3" t="s">
        <v>1509</v>
      </c>
      <c r="D846">
        <v>37100</v>
      </c>
      <c r="E846">
        <v>131404</v>
      </c>
      <c r="F846">
        <f>ROUND(100*E846/D846,0)</f>
        <v>354</v>
      </c>
      <c r="G846" t="s">
        <v>20</v>
      </c>
      <c r="H846">
        <v>1991</v>
      </c>
      <c r="I846">
        <f>ROUND(IF(H846&gt;0,E846/H846,0),2)</f>
        <v>66</v>
      </c>
      <c r="J846" t="s">
        <v>21</v>
      </c>
      <c r="K846" t="s">
        <v>22</v>
      </c>
      <c r="L846">
        <v>1459314000</v>
      </c>
      <c r="M846" s="8">
        <f>(((L846/60)/60)/24)+DATE(1970,1,1)</f>
        <v>42459.208333333328</v>
      </c>
      <c r="N846">
        <v>1459918800</v>
      </c>
      <c r="O846" s="8">
        <f>(((N846/60)/60)/24)+DATE(1970,1,1)</f>
        <v>42466.208333333328</v>
      </c>
      <c r="P846" t="b">
        <v>0</v>
      </c>
      <c r="Q846" t="b">
        <v>0</v>
      </c>
      <c r="R846" t="s">
        <v>122</v>
      </c>
      <c r="S846" t="str">
        <f>LEFT(R846,FIND("/",R846)-1)</f>
        <v>photography</v>
      </c>
      <c r="T846" t="str">
        <f>RIGHT(R846,LEN(R846)-LEN(S846)-1)</f>
        <v>photography books</v>
      </c>
    </row>
    <row r="847" spans="1:20" ht="31" x14ac:dyDescent="0.35">
      <c r="A847">
        <v>737</v>
      </c>
      <c r="B847" s="4" t="s">
        <v>1512</v>
      </c>
      <c r="C847" s="3" t="s">
        <v>1513</v>
      </c>
      <c r="D847">
        <v>3700</v>
      </c>
      <c r="E847">
        <v>5028</v>
      </c>
      <c r="F847">
        <f>ROUND(100*E847/D847,0)</f>
        <v>136</v>
      </c>
      <c r="G847" t="s">
        <v>20</v>
      </c>
      <c r="H847">
        <v>180</v>
      </c>
      <c r="I847">
        <f>ROUND(IF(H847&gt;0,E847/H847,0),2)</f>
        <v>27.93</v>
      </c>
      <c r="J847" t="s">
        <v>21</v>
      </c>
      <c r="K847" t="s">
        <v>22</v>
      </c>
      <c r="L847">
        <v>1478844000</v>
      </c>
      <c r="M847" s="8">
        <f>(((L847/60)/60)/24)+DATE(1970,1,1)</f>
        <v>42685.25</v>
      </c>
      <c r="N847">
        <v>1479880800</v>
      </c>
      <c r="O847" s="8">
        <f>(((N847/60)/60)/24)+DATE(1970,1,1)</f>
        <v>42697.25</v>
      </c>
      <c r="P847" t="b">
        <v>0</v>
      </c>
      <c r="Q847" t="b">
        <v>0</v>
      </c>
      <c r="R847" t="s">
        <v>60</v>
      </c>
      <c r="S847" t="str">
        <f>LEFT(R847,FIND("/",R847)-1)</f>
        <v>music</v>
      </c>
      <c r="T847" t="str">
        <f>RIGHT(R847,LEN(R847)-LEN(S847)-1)</f>
        <v>indie rock</v>
      </c>
    </row>
    <row r="848" spans="1:20" x14ac:dyDescent="0.35">
      <c r="A848">
        <v>741</v>
      </c>
      <c r="B848" s="4" t="s">
        <v>628</v>
      </c>
      <c r="C848" s="3" t="s">
        <v>1519</v>
      </c>
      <c r="D848">
        <v>1200</v>
      </c>
      <c r="E848">
        <v>14150</v>
      </c>
      <c r="F848">
        <f>ROUND(100*E848/D848,0)</f>
        <v>1179</v>
      </c>
      <c r="G848" t="s">
        <v>20</v>
      </c>
      <c r="H848">
        <v>130</v>
      </c>
      <c r="I848">
        <f>ROUND(IF(H848&gt;0,E848/H848,0),2)</f>
        <v>108.85</v>
      </c>
      <c r="J848" t="s">
        <v>21</v>
      </c>
      <c r="K848" t="s">
        <v>22</v>
      </c>
      <c r="L848">
        <v>1274590800</v>
      </c>
      <c r="M848" s="8">
        <f>(((L848/60)/60)/24)+DATE(1970,1,1)</f>
        <v>40321.208333333336</v>
      </c>
      <c r="N848">
        <v>1274677200</v>
      </c>
      <c r="O848" s="8">
        <f>(((N848/60)/60)/24)+DATE(1970,1,1)</f>
        <v>40322.208333333336</v>
      </c>
      <c r="P848" t="b">
        <v>0</v>
      </c>
      <c r="Q848" t="b">
        <v>0</v>
      </c>
      <c r="R848" t="s">
        <v>33</v>
      </c>
      <c r="S848" t="str">
        <f>LEFT(R848,FIND("/",R848)-1)</f>
        <v>theater</v>
      </c>
      <c r="T848" t="str">
        <f>RIGHT(R848,LEN(R848)-LEN(S848)-1)</f>
        <v>plays</v>
      </c>
    </row>
    <row r="849" spans="1:20" x14ac:dyDescent="0.35">
      <c r="A849">
        <v>742</v>
      </c>
      <c r="B849" s="4" t="s">
        <v>1520</v>
      </c>
      <c r="C849" s="3" t="s">
        <v>1521</v>
      </c>
      <c r="D849">
        <v>1200</v>
      </c>
      <c r="E849">
        <v>13513</v>
      </c>
      <c r="F849">
        <f>ROUND(100*E849/D849,0)</f>
        <v>1126</v>
      </c>
      <c r="G849" t="s">
        <v>20</v>
      </c>
      <c r="H849">
        <v>122</v>
      </c>
      <c r="I849">
        <f>ROUND(IF(H849&gt;0,E849/H849,0),2)</f>
        <v>110.76</v>
      </c>
      <c r="J849" t="s">
        <v>21</v>
      </c>
      <c r="K849" t="s">
        <v>22</v>
      </c>
      <c r="L849">
        <v>1263880800</v>
      </c>
      <c r="M849" s="8">
        <f>(((L849/60)/60)/24)+DATE(1970,1,1)</f>
        <v>40197.25</v>
      </c>
      <c r="N849">
        <v>1267509600</v>
      </c>
      <c r="O849" s="8">
        <f>(((N849/60)/60)/24)+DATE(1970,1,1)</f>
        <v>40239.25</v>
      </c>
      <c r="P849" t="b">
        <v>0</v>
      </c>
      <c r="Q849" t="b">
        <v>0</v>
      </c>
      <c r="R849" t="s">
        <v>50</v>
      </c>
      <c r="S849" t="str">
        <f>LEFT(R849,FIND("/",R849)-1)</f>
        <v>music</v>
      </c>
      <c r="T849" t="str">
        <f>RIGHT(R849,LEN(R849)-LEN(S849)-1)</f>
        <v>electric music</v>
      </c>
    </row>
    <row r="850" spans="1:20" x14ac:dyDescent="0.35">
      <c r="A850">
        <v>744</v>
      </c>
      <c r="B850" s="4" t="s">
        <v>1524</v>
      </c>
      <c r="C850" s="3" t="s">
        <v>1525</v>
      </c>
      <c r="D850">
        <v>2000</v>
      </c>
      <c r="E850">
        <v>14240</v>
      </c>
      <c r="F850">
        <f>ROUND(100*E850/D850,0)</f>
        <v>712</v>
      </c>
      <c r="G850" t="s">
        <v>20</v>
      </c>
      <c r="H850">
        <v>140</v>
      </c>
      <c r="I850">
        <f>ROUND(IF(H850&gt;0,E850/H850,0),2)</f>
        <v>101.71</v>
      </c>
      <c r="J850" t="s">
        <v>21</v>
      </c>
      <c r="K850" t="s">
        <v>22</v>
      </c>
      <c r="L850">
        <v>1533877200</v>
      </c>
      <c r="M850" s="8">
        <f>(((L850/60)/60)/24)+DATE(1970,1,1)</f>
        <v>43322.208333333328</v>
      </c>
      <c r="N850">
        <v>1534050000</v>
      </c>
      <c r="O850" s="8">
        <f>(((N850/60)/60)/24)+DATE(1970,1,1)</f>
        <v>43324.208333333328</v>
      </c>
      <c r="P850" t="b">
        <v>0</v>
      </c>
      <c r="Q850" t="b">
        <v>1</v>
      </c>
      <c r="R850" t="s">
        <v>33</v>
      </c>
      <c r="S850" t="str">
        <f>LEFT(R850,FIND("/",R850)-1)</f>
        <v>theater</v>
      </c>
      <c r="T850" t="str">
        <f>RIGHT(R850,LEN(R850)-LEN(S850)-1)</f>
        <v>plays</v>
      </c>
    </row>
    <row r="851" spans="1:20" x14ac:dyDescent="0.35">
      <c r="A851">
        <v>746</v>
      </c>
      <c r="B851" s="4" t="s">
        <v>1528</v>
      </c>
      <c r="C851" s="3" t="s">
        <v>1529</v>
      </c>
      <c r="D851">
        <v>55800</v>
      </c>
      <c r="E851">
        <v>118580</v>
      </c>
      <c r="F851">
        <f>ROUND(100*E851/D851,0)</f>
        <v>213</v>
      </c>
      <c r="G851" t="s">
        <v>20</v>
      </c>
      <c r="H851">
        <v>3388</v>
      </c>
      <c r="I851">
        <f>ROUND(IF(H851&gt;0,E851/H851,0),2)</f>
        <v>35</v>
      </c>
      <c r="J851" t="s">
        <v>21</v>
      </c>
      <c r="K851" t="s">
        <v>22</v>
      </c>
      <c r="L851">
        <v>1318136400</v>
      </c>
      <c r="M851" s="8">
        <f>(((L851/60)/60)/24)+DATE(1970,1,1)</f>
        <v>40825.208333333336</v>
      </c>
      <c r="N851">
        <v>1318568400</v>
      </c>
      <c r="O851" s="8">
        <f>(((N851/60)/60)/24)+DATE(1970,1,1)</f>
        <v>40830.208333333336</v>
      </c>
      <c r="P851" t="b">
        <v>0</v>
      </c>
      <c r="Q851" t="b">
        <v>0</v>
      </c>
      <c r="R851" t="s">
        <v>28</v>
      </c>
      <c r="S851" t="str">
        <f>LEFT(R851,FIND("/",R851)-1)</f>
        <v>technology</v>
      </c>
      <c r="T851" t="str">
        <f>RIGHT(R851,LEN(R851)-LEN(S851)-1)</f>
        <v>web</v>
      </c>
    </row>
    <row r="852" spans="1:20" x14ac:dyDescent="0.35">
      <c r="A852">
        <v>747</v>
      </c>
      <c r="B852" s="4" t="s">
        <v>1530</v>
      </c>
      <c r="C852" s="3" t="s">
        <v>1531</v>
      </c>
      <c r="D852">
        <v>4900</v>
      </c>
      <c r="E852">
        <v>11214</v>
      </c>
      <c r="F852">
        <f>ROUND(100*E852/D852,0)</f>
        <v>229</v>
      </c>
      <c r="G852" t="s">
        <v>20</v>
      </c>
      <c r="H852">
        <v>280</v>
      </c>
      <c r="I852">
        <f>ROUND(IF(H852&gt;0,E852/H852,0),2)</f>
        <v>40.049999999999997</v>
      </c>
      <c r="J852" t="s">
        <v>21</v>
      </c>
      <c r="K852" t="s">
        <v>22</v>
      </c>
      <c r="L852">
        <v>1283403600</v>
      </c>
      <c r="M852" s="8">
        <f>(((L852/60)/60)/24)+DATE(1970,1,1)</f>
        <v>40423.208333333336</v>
      </c>
      <c r="N852">
        <v>1284354000</v>
      </c>
      <c r="O852" s="8">
        <f>(((N852/60)/60)/24)+DATE(1970,1,1)</f>
        <v>40434.208333333336</v>
      </c>
      <c r="P852" t="b">
        <v>0</v>
      </c>
      <c r="Q852" t="b">
        <v>0</v>
      </c>
      <c r="R852" t="s">
        <v>33</v>
      </c>
      <c r="S852" t="str">
        <f>LEFT(R852,FIND("/",R852)-1)</f>
        <v>theater</v>
      </c>
      <c r="T852" t="str">
        <f>RIGHT(R852,LEN(R852)-LEN(S852)-1)</f>
        <v>plays</v>
      </c>
    </row>
    <row r="853" spans="1:20" x14ac:dyDescent="0.35">
      <c r="A853">
        <v>749</v>
      </c>
      <c r="B853" s="4" t="s">
        <v>1534</v>
      </c>
      <c r="C853" s="3" t="s">
        <v>1535</v>
      </c>
      <c r="D853">
        <v>8600</v>
      </c>
      <c r="E853">
        <v>13527</v>
      </c>
      <c r="F853">
        <f>ROUND(100*E853/D853,0)</f>
        <v>157</v>
      </c>
      <c r="G853" t="s">
        <v>20</v>
      </c>
      <c r="H853">
        <v>366</v>
      </c>
      <c r="I853">
        <f>ROUND(IF(H853&gt;0,E853/H853,0),2)</f>
        <v>36.96</v>
      </c>
      <c r="J853" t="s">
        <v>107</v>
      </c>
      <c r="K853" t="s">
        <v>108</v>
      </c>
      <c r="L853">
        <v>1412744400</v>
      </c>
      <c r="M853" s="8">
        <f>(((L853/60)/60)/24)+DATE(1970,1,1)</f>
        <v>41920.208333333336</v>
      </c>
      <c r="N853">
        <v>1413781200</v>
      </c>
      <c r="O853" s="8">
        <f>(((N853/60)/60)/24)+DATE(1970,1,1)</f>
        <v>41932.208333333336</v>
      </c>
      <c r="P853" t="b">
        <v>0</v>
      </c>
      <c r="Q853" t="b">
        <v>1</v>
      </c>
      <c r="R853" t="s">
        <v>65</v>
      </c>
      <c r="S853" t="str">
        <f>LEFT(R853,FIND("/",R853)-1)</f>
        <v>technology</v>
      </c>
      <c r="T853" t="str">
        <f>RIGHT(R853,LEN(R853)-LEN(S853)-1)</f>
        <v>wearables</v>
      </c>
    </row>
    <row r="854" spans="1:20" x14ac:dyDescent="0.35">
      <c r="A854">
        <v>751</v>
      </c>
      <c r="B854" s="4" t="s">
        <v>1538</v>
      </c>
      <c r="C854" s="3" t="s">
        <v>1539</v>
      </c>
      <c r="D854">
        <v>3600</v>
      </c>
      <c r="E854">
        <v>8363</v>
      </c>
      <c r="F854">
        <f>ROUND(100*E854/D854,0)</f>
        <v>232</v>
      </c>
      <c r="G854" t="s">
        <v>20</v>
      </c>
      <c r="H854">
        <v>270</v>
      </c>
      <c r="I854">
        <f>ROUND(IF(H854&gt;0,E854/H854,0),2)</f>
        <v>30.97</v>
      </c>
      <c r="J854" t="s">
        <v>21</v>
      </c>
      <c r="K854" t="s">
        <v>22</v>
      </c>
      <c r="L854">
        <v>1458190800</v>
      </c>
      <c r="M854" s="8">
        <f>(((L854/60)/60)/24)+DATE(1970,1,1)</f>
        <v>42446.208333333328</v>
      </c>
      <c r="N854">
        <v>1459486800</v>
      </c>
      <c r="O854" s="8">
        <f>(((N854/60)/60)/24)+DATE(1970,1,1)</f>
        <v>42461.208333333328</v>
      </c>
      <c r="P854" t="b">
        <v>1</v>
      </c>
      <c r="Q854" t="b">
        <v>1</v>
      </c>
      <c r="R854" t="s">
        <v>68</v>
      </c>
      <c r="S854" t="str">
        <f>LEFT(R854,FIND("/",R854)-1)</f>
        <v>publishing</v>
      </c>
      <c r="T854" t="str">
        <f>RIGHT(R854,LEN(R854)-LEN(S854)-1)</f>
        <v>nonfiction</v>
      </c>
    </row>
    <row r="855" spans="1:20" x14ac:dyDescent="0.35">
      <c r="A855">
        <v>753</v>
      </c>
      <c r="B855" s="4" t="s">
        <v>1542</v>
      </c>
      <c r="C855" s="3" t="s">
        <v>1543</v>
      </c>
      <c r="D855">
        <v>4700</v>
      </c>
      <c r="E855">
        <v>12065</v>
      </c>
      <c r="F855">
        <f>ROUND(100*E855/D855,0)</f>
        <v>257</v>
      </c>
      <c r="G855" t="s">
        <v>20</v>
      </c>
      <c r="H855">
        <v>137</v>
      </c>
      <c r="I855">
        <f>ROUND(IF(H855&gt;0,E855/H855,0),2)</f>
        <v>88.07</v>
      </c>
      <c r="J855" t="s">
        <v>21</v>
      </c>
      <c r="K855" t="s">
        <v>22</v>
      </c>
      <c r="L855">
        <v>1274590800</v>
      </c>
      <c r="M855" s="8">
        <f>(((L855/60)/60)/24)+DATE(1970,1,1)</f>
        <v>40321.208333333336</v>
      </c>
      <c r="N855">
        <v>1275886800</v>
      </c>
      <c r="O855" s="8">
        <f>(((N855/60)/60)/24)+DATE(1970,1,1)</f>
        <v>40336.208333333336</v>
      </c>
      <c r="P855" t="b">
        <v>0</v>
      </c>
      <c r="Q855" t="b">
        <v>0</v>
      </c>
      <c r="R855" t="s">
        <v>122</v>
      </c>
      <c r="S855" t="str">
        <f>LEFT(R855,FIND("/",R855)-1)</f>
        <v>photography</v>
      </c>
      <c r="T855" t="str">
        <f>RIGHT(R855,LEN(R855)-LEN(S855)-1)</f>
        <v>photography books</v>
      </c>
    </row>
    <row r="856" spans="1:20" x14ac:dyDescent="0.35">
      <c r="A856">
        <v>754</v>
      </c>
      <c r="B856" s="4" t="s">
        <v>1544</v>
      </c>
      <c r="C856" s="3" t="s">
        <v>1545</v>
      </c>
      <c r="D856">
        <v>70400</v>
      </c>
      <c r="E856">
        <v>118603</v>
      </c>
      <c r="F856">
        <f>ROUND(100*E856/D856,0)</f>
        <v>168</v>
      </c>
      <c r="G856" t="s">
        <v>20</v>
      </c>
      <c r="H856">
        <v>3205</v>
      </c>
      <c r="I856">
        <f>ROUND(IF(H856&gt;0,E856/H856,0),2)</f>
        <v>37.01</v>
      </c>
      <c r="J856" t="s">
        <v>21</v>
      </c>
      <c r="K856" t="s">
        <v>22</v>
      </c>
      <c r="L856">
        <v>1351400400</v>
      </c>
      <c r="M856" s="8">
        <f>(((L856/60)/60)/24)+DATE(1970,1,1)</f>
        <v>41210.208333333336</v>
      </c>
      <c r="N856">
        <v>1355983200</v>
      </c>
      <c r="O856" s="8">
        <f>(((N856/60)/60)/24)+DATE(1970,1,1)</f>
        <v>41263.25</v>
      </c>
      <c r="P856" t="b">
        <v>0</v>
      </c>
      <c r="Q856" t="b">
        <v>0</v>
      </c>
      <c r="R856" t="s">
        <v>33</v>
      </c>
      <c r="S856" t="str">
        <f>LEFT(R856,FIND("/",R856)-1)</f>
        <v>theater</v>
      </c>
      <c r="T856" t="str">
        <f>RIGHT(R856,LEN(R856)-LEN(S856)-1)</f>
        <v>plays</v>
      </c>
    </row>
    <row r="857" spans="1:20" x14ac:dyDescent="0.35">
      <c r="A857">
        <v>755</v>
      </c>
      <c r="B857" s="4" t="s">
        <v>1546</v>
      </c>
      <c r="C857" s="3" t="s">
        <v>1547</v>
      </c>
      <c r="D857">
        <v>4500</v>
      </c>
      <c r="E857">
        <v>7496</v>
      </c>
      <c r="F857">
        <f>ROUND(100*E857/D857,0)</f>
        <v>167</v>
      </c>
      <c r="G857" t="s">
        <v>20</v>
      </c>
      <c r="H857">
        <v>288</v>
      </c>
      <c r="I857">
        <f>ROUND(IF(H857&gt;0,E857/H857,0),2)</f>
        <v>26.03</v>
      </c>
      <c r="J857" t="s">
        <v>36</v>
      </c>
      <c r="K857" t="s">
        <v>37</v>
      </c>
      <c r="L857">
        <v>1514354400</v>
      </c>
      <c r="M857" s="8">
        <f>(((L857/60)/60)/24)+DATE(1970,1,1)</f>
        <v>43096.25</v>
      </c>
      <c r="N857">
        <v>1515391200</v>
      </c>
      <c r="O857" s="8">
        <f>(((N857/60)/60)/24)+DATE(1970,1,1)</f>
        <v>43108.25</v>
      </c>
      <c r="P857" t="b">
        <v>0</v>
      </c>
      <c r="Q857" t="b">
        <v>1</v>
      </c>
      <c r="R857" t="s">
        <v>33</v>
      </c>
      <c r="S857" t="str">
        <f>LEFT(R857,FIND("/",R857)-1)</f>
        <v>theater</v>
      </c>
      <c r="T857" t="str">
        <f>RIGHT(R857,LEN(R857)-LEN(S857)-1)</f>
        <v>plays</v>
      </c>
    </row>
    <row r="858" spans="1:20" x14ac:dyDescent="0.35">
      <c r="A858">
        <v>756</v>
      </c>
      <c r="B858" s="4" t="s">
        <v>1548</v>
      </c>
      <c r="C858" s="3" t="s">
        <v>1549</v>
      </c>
      <c r="D858">
        <v>1300</v>
      </c>
      <c r="E858">
        <v>10037</v>
      </c>
      <c r="F858">
        <f>ROUND(100*E858/D858,0)</f>
        <v>772</v>
      </c>
      <c r="G858" t="s">
        <v>20</v>
      </c>
      <c r="H858">
        <v>148</v>
      </c>
      <c r="I858">
        <f>ROUND(IF(H858&gt;0,E858/H858,0),2)</f>
        <v>67.819999999999993</v>
      </c>
      <c r="J858" t="s">
        <v>21</v>
      </c>
      <c r="K858" t="s">
        <v>22</v>
      </c>
      <c r="L858">
        <v>1421733600</v>
      </c>
      <c r="M858" s="8">
        <f>(((L858/60)/60)/24)+DATE(1970,1,1)</f>
        <v>42024.25</v>
      </c>
      <c r="N858">
        <v>1422252000</v>
      </c>
      <c r="O858" s="8">
        <f>(((N858/60)/60)/24)+DATE(1970,1,1)</f>
        <v>42030.25</v>
      </c>
      <c r="P858" t="b">
        <v>0</v>
      </c>
      <c r="Q858" t="b">
        <v>0</v>
      </c>
      <c r="R858" t="s">
        <v>33</v>
      </c>
      <c r="S858" t="str">
        <f>LEFT(R858,FIND("/",R858)-1)</f>
        <v>theater</v>
      </c>
      <c r="T858" t="str">
        <f>RIGHT(R858,LEN(R858)-LEN(S858)-1)</f>
        <v>plays</v>
      </c>
    </row>
    <row r="859" spans="1:20" x14ac:dyDescent="0.35">
      <c r="A859">
        <v>757</v>
      </c>
      <c r="B859" s="4" t="s">
        <v>1550</v>
      </c>
      <c r="C859" s="3" t="s">
        <v>1551</v>
      </c>
      <c r="D859">
        <v>1400</v>
      </c>
      <c r="E859">
        <v>5696</v>
      </c>
      <c r="F859">
        <f>ROUND(100*E859/D859,0)</f>
        <v>407</v>
      </c>
      <c r="G859" t="s">
        <v>20</v>
      </c>
      <c r="H859">
        <v>114</v>
      </c>
      <c r="I859">
        <f>ROUND(IF(H859&gt;0,E859/H859,0),2)</f>
        <v>49.96</v>
      </c>
      <c r="J859" t="s">
        <v>21</v>
      </c>
      <c r="K859" t="s">
        <v>22</v>
      </c>
      <c r="L859">
        <v>1305176400</v>
      </c>
      <c r="M859" s="8">
        <f>(((L859/60)/60)/24)+DATE(1970,1,1)</f>
        <v>40675.208333333336</v>
      </c>
      <c r="N859">
        <v>1305522000</v>
      </c>
      <c r="O859" s="8">
        <f>(((N859/60)/60)/24)+DATE(1970,1,1)</f>
        <v>40679.208333333336</v>
      </c>
      <c r="P859" t="b">
        <v>0</v>
      </c>
      <c r="Q859" t="b">
        <v>0</v>
      </c>
      <c r="R859" t="s">
        <v>53</v>
      </c>
      <c r="S859" t="str">
        <f>LEFT(R859,FIND("/",R859)-1)</f>
        <v>film &amp; video</v>
      </c>
      <c r="T859" t="str">
        <f>RIGHT(R859,LEN(R859)-LEN(S859)-1)</f>
        <v>drama</v>
      </c>
    </row>
    <row r="860" spans="1:20" x14ac:dyDescent="0.35">
      <c r="A860">
        <v>758</v>
      </c>
      <c r="B860" s="4" t="s">
        <v>1552</v>
      </c>
      <c r="C860" s="3" t="s">
        <v>1553</v>
      </c>
      <c r="D860">
        <v>29600</v>
      </c>
      <c r="E860">
        <v>167005</v>
      </c>
      <c r="F860">
        <f>ROUND(100*E860/D860,0)</f>
        <v>564</v>
      </c>
      <c r="G860" t="s">
        <v>20</v>
      </c>
      <c r="H860">
        <v>1518</v>
      </c>
      <c r="I860">
        <f>ROUND(IF(H860&gt;0,E860/H860,0),2)</f>
        <v>110.02</v>
      </c>
      <c r="J860" t="s">
        <v>15</v>
      </c>
      <c r="K860" t="s">
        <v>16</v>
      </c>
      <c r="L860">
        <v>1414126800</v>
      </c>
      <c r="M860" s="8">
        <f>(((L860/60)/60)/24)+DATE(1970,1,1)</f>
        <v>41936.208333333336</v>
      </c>
      <c r="N860">
        <v>1414904400</v>
      </c>
      <c r="O860" s="8">
        <f>(((N860/60)/60)/24)+DATE(1970,1,1)</f>
        <v>41945.208333333336</v>
      </c>
      <c r="P860" t="b">
        <v>0</v>
      </c>
      <c r="Q860" t="b">
        <v>0</v>
      </c>
      <c r="R860" t="s">
        <v>23</v>
      </c>
      <c r="S860" t="str">
        <f>LEFT(R860,FIND("/",R860)-1)</f>
        <v>music</v>
      </c>
      <c r="T860" t="str">
        <f>RIGHT(R860,LEN(R860)-LEN(S860)-1)</f>
        <v>rock</v>
      </c>
    </row>
    <row r="861" spans="1:20" x14ac:dyDescent="0.35">
      <c r="A861">
        <v>761</v>
      </c>
      <c r="B861" s="4" t="s">
        <v>1558</v>
      </c>
      <c r="C861" s="3" t="s">
        <v>1559</v>
      </c>
      <c r="D861">
        <v>2200</v>
      </c>
      <c r="E861">
        <v>14420</v>
      </c>
      <c r="F861">
        <f>ROUND(100*E861/D861,0)</f>
        <v>655</v>
      </c>
      <c r="G861" t="s">
        <v>20</v>
      </c>
      <c r="H861">
        <v>166</v>
      </c>
      <c r="I861">
        <f>ROUND(IF(H861&gt;0,E861/H861,0),2)</f>
        <v>86.87</v>
      </c>
      <c r="J861" t="s">
        <v>21</v>
      </c>
      <c r="K861" t="s">
        <v>22</v>
      </c>
      <c r="L861">
        <v>1500699600</v>
      </c>
      <c r="M861" s="8">
        <f>(((L861/60)/60)/24)+DATE(1970,1,1)</f>
        <v>42938.208333333328</v>
      </c>
      <c r="N861">
        <v>1501131600</v>
      </c>
      <c r="O861" s="8">
        <f>(((N861/60)/60)/24)+DATE(1970,1,1)</f>
        <v>42943.208333333328</v>
      </c>
      <c r="P861" t="b">
        <v>0</v>
      </c>
      <c r="Q861" t="b">
        <v>0</v>
      </c>
      <c r="R861" t="s">
        <v>23</v>
      </c>
      <c r="S861" t="str">
        <f>LEFT(R861,FIND("/",R861)-1)</f>
        <v>music</v>
      </c>
      <c r="T861" t="str">
        <f>RIGHT(R861,LEN(R861)-LEN(S861)-1)</f>
        <v>rock</v>
      </c>
    </row>
    <row r="862" spans="1:20" x14ac:dyDescent="0.35">
      <c r="A862">
        <v>762</v>
      </c>
      <c r="B862" s="4" t="s">
        <v>668</v>
      </c>
      <c r="C862" s="3" t="s">
        <v>1560</v>
      </c>
      <c r="D862">
        <v>3500</v>
      </c>
      <c r="E862">
        <v>6204</v>
      </c>
      <c r="F862">
        <f>ROUND(100*E862/D862,0)</f>
        <v>177</v>
      </c>
      <c r="G862" t="s">
        <v>20</v>
      </c>
      <c r="H862">
        <v>100</v>
      </c>
      <c r="I862">
        <f>ROUND(IF(H862&gt;0,E862/H862,0),2)</f>
        <v>62.04</v>
      </c>
      <c r="J862" t="s">
        <v>26</v>
      </c>
      <c r="K862" t="s">
        <v>27</v>
      </c>
      <c r="L862">
        <v>1354082400</v>
      </c>
      <c r="M862" s="8">
        <f>(((L862/60)/60)/24)+DATE(1970,1,1)</f>
        <v>41241.25</v>
      </c>
      <c r="N862">
        <v>1355032800</v>
      </c>
      <c r="O862" s="8">
        <f>(((N862/60)/60)/24)+DATE(1970,1,1)</f>
        <v>41252.25</v>
      </c>
      <c r="P862" t="b">
        <v>0</v>
      </c>
      <c r="Q862" t="b">
        <v>0</v>
      </c>
      <c r="R862" t="s">
        <v>159</v>
      </c>
      <c r="S862" t="str">
        <f>LEFT(R862,FIND("/",R862)-1)</f>
        <v>music</v>
      </c>
      <c r="T862" t="str">
        <f>RIGHT(R862,LEN(R862)-LEN(S862)-1)</f>
        <v>jazz</v>
      </c>
    </row>
    <row r="863" spans="1:20" x14ac:dyDescent="0.35">
      <c r="A863">
        <v>763</v>
      </c>
      <c r="B863" s="4" t="s">
        <v>1561</v>
      </c>
      <c r="C863" s="3" t="s">
        <v>1562</v>
      </c>
      <c r="D863">
        <v>5600</v>
      </c>
      <c r="E863">
        <v>6338</v>
      </c>
      <c r="F863">
        <f>ROUND(100*E863/D863,0)</f>
        <v>113</v>
      </c>
      <c r="G863" t="s">
        <v>20</v>
      </c>
      <c r="H863">
        <v>235</v>
      </c>
      <c r="I863">
        <f>ROUND(IF(H863&gt;0,E863/H863,0),2)</f>
        <v>26.97</v>
      </c>
      <c r="J863" t="s">
        <v>21</v>
      </c>
      <c r="K863" t="s">
        <v>22</v>
      </c>
      <c r="L863">
        <v>1336453200</v>
      </c>
      <c r="M863" s="8">
        <f>(((L863/60)/60)/24)+DATE(1970,1,1)</f>
        <v>41037.208333333336</v>
      </c>
      <c r="N863">
        <v>1339477200</v>
      </c>
      <c r="O863" s="8">
        <f>(((N863/60)/60)/24)+DATE(1970,1,1)</f>
        <v>41072.208333333336</v>
      </c>
      <c r="P863" t="b">
        <v>0</v>
      </c>
      <c r="Q863" t="b">
        <v>1</v>
      </c>
      <c r="R863" t="s">
        <v>33</v>
      </c>
      <c r="S863" t="str">
        <f>LEFT(R863,FIND("/",R863)-1)</f>
        <v>theater</v>
      </c>
      <c r="T863" t="str">
        <f>RIGHT(R863,LEN(R863)-LEN(S863)-1)</f>
        <v>plays</v>
      </c>
    </row>
    <row r="864" spans="1:20" ht="31" x14ac:dyDescent="0.35">
      <c r="A864">
        <v>764</v>
      </c>
      <c r="B864" s="4" t="s">
        <v>1563</v>
      </c>
      <c r="C864" s="3" t="s">
        <v>1564</v>
      </c>
      <c r="D864">
        <v>1100</v>
      </c>
      <c r="E864">
        <v>8010</v>
      </c>
      <c r="F864">
        <f>ROUND(100*E864/D864,0)</f>
        <v>728</v>
      </c>
      <c r="G864" t="s">
        <v>20</v>
      </c>
      <c r="H864">
        <v>148</v>
      </c>
      <c r="I864">
        <f>ROUND(IF(H864&gt;0,E864/H864,0),2)</f>
        <v>54.12</v>
      </c>
      <c r="J864" t="s">
        <v>21</v>
      </c>
      <c r="K864" t="s">
        <v>22</v>
      </c>
      <c r="L864">
        <v>1305262800</v>
      </c>
      <c r="M864" s="8">
        <f>(((L864/60)/60)/24)+DATE(1970,1,1)</f>
        <v>40676.208333333336</v>
      </c>
      <c r="N864">
        <v>1305954000</v>
      </c>
      <c r="O864" s="8">
        <f>(((N864/60)/60)/24)+DATE(1970,1,1)</f>
        <v>40684.208333333336</v>
      </c>
      <c r="P864" t="b">
        <v>0</v>
      </c>
      <c r="Q864" t="b">
        <v>0</v>
      </c>
      <c r="R864" t="s">
        <v>23</v>
      </c>
      <c r="S864" t="str">
        <f>LEFT(R864,FIND("/",R864)-1)</f>
        <v>music</v>
      </c>
      <c r="T864" t="str">
        <f>RIGHT(R864,LEN(R864)-LEN(S864)-1)</f>
        <v>rock</v>
      </c>
    </row>
    <row r="865" spans="1:20" x14ac:dyDescent="0.35">
      <c r="A865">
        <v>765</v>
      </c>
      <c r="B865" s="4" t="s">
        <v>1565</v>
      </c>
      <c r="C865" s="3" t="s">
        <v>1566</v>
      </c>
      <c r="D865">
        <v>3900</v>
      </c>
      <c r="E865">
        <v>8125</v>
      </c>
      <c r="F865">
        <f>ROUND(100*E865/D865,0)</f>
        <v>208</v>
      </c>
      <c r="G865" t="s">
        <v>20</v>
      </c>
      <c r="H865">
        <v>198</v>
      </c>
      <c r="I865">
        <f>ROUND(IF(H865&gt;0,E865/H865,0),2)</f>
        <v>41.04</v>
      </c>
      <c r="J865" t="s">
        <v>21</v>
      </c>
      <c r="K865" t="s">
        <v>22</v>
      </c>
      <c r="L865">
        <v>1492232400</v>
      </c>
      <c r="M865" s="8">
        <f>(((L865/60)/60)/24)+DATE(1970,1,1)</f>
        <v>42840.208333333328</v>
      </c>
      <c r="N865">
        <v>1494392400</v>
      </c>
      <c r="O865" s="8">
        <f>(((N865/60)/60)/24)+DATE(1970,1,1)</f>
        <v>42865.208333333328</v>
      </c>
      <c r="P865" t="b">
        <v>1</v>
      </c>
      <c r="Q865" t="b">
        <v>1</v>
      </c>
      <c r="R865" t="s">
        <v>60</v>
      </c>
      <c r="S865" t="str">
        <f>LEFT(R865,FIND("/",R865)-1)</f>
        <v>music</v>
      </c>
      <c r="T865" t="str">
        <f>RIGHT(R865,LEN(R865)-LEN(S865)-1)</f>
        <v>indie rock</v>
      </c>
    </row>
    <row r="866" spans="1:20" x14ac:dyDescent="0.35">
      <c r="A866">
        <v>768</v>
      </c>
      <c r="B866" s="4" t="s">
        <v>1571</v>
      </c>
      <c r="C866" s="3" t="s">
        <v>1572</v>
      </c>
      <c r="D866">
        <v>4800</v>
      </c>
      <c r="E866">
        <v>11088</v>
      </c>
      <c r="F866">
        <f>ROUND(100*E866/D866,0)</f>
        <v>231</v>
      </c>
      <c r="G866" t="s">
        <v>20</v>
      </c>
      <c r="H866">
        <v>150</v>
      </c>
      <c r="I866">
        <f>ROUND(IF(H866&gt;0,E866/H866,0),2)</f>
        <v>73.92</v>
      </c>
      <c r="J866" t="s">
        <v>21</v>
      </c>
      <c r="K866" t="s">
        <v>22</v>
      </c>
      <c r="L866">
        <v>1386741600</v>
      </c>
      <c r="M866" s="8">
        <f>(((L866/60)/60)/24)+DATE(1970,1,1)</f>
        <v>41619.25</v>
      </c>
      <c r="N866">
        <v>1388037600</v>
      </c>
      <c r="O866" s="8">
        <f>(((N866/60)/60)/24)+DATE(1970,1,1)</f>
        <v>41634.25</v>
      </c>
      <c r="P866" t="b">
        <v>0</v>
      </c>
      <c r="Q866" t="b">
        <v>0</v>
      </c>
      <c r="R866" t="s">
        <v>33</v>
      </c>
      <c r="S866" t="str">
        <f>LEFT(R866,FIND("/",R866)-1)</f>
        <v>theater</v>
      </c>
      <c r="T866" t="str">
        <f>RIGHT(R866,LEN(R866)-LEN(S866)-1)</f>
        <v>plays</v>
      </c>
    </row>
    <row r="867" spans="1:20" x14ac:dyDescent="0.35">
      <c r="A867">
        <v>770</v>
      </c>
      <c r="B867" s="4" t="s">
        <v>1575</v>
      </c>
      <c r="C867" s="3" t="s">
        <v>1576</v>
      </c>
      <c r="D867">
        <v>4300</v>
      </c>
      <c r="E867">
        <v>11642</v>
      </c>
      <c r="F867">
        <f>ROUND(100*E867/D867,0)</f>
        <v>271</v>
      </c>
      <c r="G867" t="s">
        <v>20</v>
      </c>
      <c r="H867">
        <v>216</v>
      </c>
      <c r="I867">
        <f>ROUND(IF(H867&gt;0,E867/H867,0),2)</f>
        <v>53.9</v>
      </c>
      <c r="J867" t="s">
        <v>107</v>
      </c>
      <c r="K867" t="s">
        <v>108</v>
      </c>
      <c r="L867">
        <v>1397451600</v>
      </c>
      <c r="M867" s="8">
        <f>(((L867/60)/60)/24)+DATE(1970,1,1)</f>
        <v>41743.208333333336</v>
      </c>
      <c r="N867">
        <v>1398056400</v>
      </c>
      <c r="O867" s="8">
        <f>(((N867/60)/60)/24)+DATE(1970,1,1)</f>
        <v>41750.208333333336</v>
      </c>
      <c r="P867" t="b">
        <v>0</v>
      </c>
      <c r="Q867" t="b">
        <v>1</v>
      </c>
      <c r="R867" t="s">
        <v>33</v>
      </c>
      <c r="S867" t="str">
        <f>LEFT(R867,FIND("/",R867)-1)</f>
        <v>theater</v>
      </c>
      <c r="T867" t="str">
        <f>RIGHT(R867,LEN(R867)-LEN(S867)-1)</f>
        <v>plays</v>
      </c>
    </row>
    <row r="868" spans="1:20" x14ac:dyDescent="0.35">
      <c r="A868">
        <v>772</v>
      </c>
      <c r="B868" s="4" t="s">
        <v>1579</v>
      </c>
      <c r="C868" s="3" t="s">
        <v>1580</v>
      </c>
      <c r="D868">
        <v>149600</v>
      </c>
      <c r="E868">
        <v>169586</v>
      </c>
      <c r="F868">
        <f>ROUND(100*E868/D868,0)</f>
        <v>113</v>
      </c>
      <c r="G868" t="s">
        <v>20</v>
      </c>
      <c r="H868">
        <v>5139</v>
      </c>
      <c r="I868">
        <f>ROUND(IF(H868&gt;0,E868/H868,0),2)</f>
        <v>33</v>
      </c>
      <c r="J868" t="s">
        <v>21</v>
      </c>
      <c r="K868" t="s">
        <v>22</v>
      </c>
      <c r="L868">
        <v>1549692000</v>
      </c>
      <c r="M868" s="8">
        <f>(((L868/60)/60)/24)+DATE(1970,1,1)</f>
        <v>43505.25</v>
      </c>
      <c r="N868">
        <v>1550037600</v>
      </c>
      <c r="O868" s="8">
        <f>(((N868/60)/60)/24)+DATE(1970,1,1)</f>
        <v>43509.25</v>
      </c>
      <c r="P868" t="b">
        <v>0</v>
      </c>
      <c r="Q868" t="b">
        <v>0</v>
      </c>
      <c r="R868" t="s">
        <v>60</v>
      </c>
      <c r="S868" t="str">
        <f>LEFT(R868,FIND("/",R868)-1)</f>
        <v>music</v>
      </c>
      <c r="T868" t="str">
        <f>RIGHT(R868,LEN(R868)-LEN(S868)-1)</f>
        <v>indie rock</v>
      </c>
    </row>
    <row r="869" spans="1:20" x14ac:dyDescent="0.35">
      <c r="A869">
        <v>773</v>
      </c>
      <c r="B869" s="4" t="s">
        <v>1581</v>
      </c>
      <c r="C869" s="3" t="s">
        <v>1582</v>
      </c>
      <c r="D869">
        <v>53100</v>
      </c>
      <c r="E869">
        <v>101185</v>
      </c>
      <c r="F869">
        <f>ROUND(100*E869/D869,0)</f>
        <v>191</v>
      </c>
      <c r="G869" t="s">
        <v>20</v>
      </c>
      <c r="H869">
        <v>2353</v>
      </c>
      <c r="I869">
        <f>ROUND(IF(H869&gt;0,E869/H869,0),2)</f>
        <v>43</v>
      </c>
      <c r="J869" t="s">
        <v>21</v>
      </c>
      <c r="K869" t="s">
        <v>22</v>
      </c>
      <c r="L869">
        <v>1492059600</v>
      </c>
      <c r="M869" s="8">
        <f>(((L869/60)/60)/24)+DATE(1970,1,1)</f>
        <v>42838.208333333328</v>
      </c>
      <c r="N869">
        <v>1492923600</v>
      </c>
      <c r="O869" s="8">
        <f>(((N869/60)/60)/24)+DATE(1970,1,1)</f>
        <v>42848.208333333328</v>
      </c>
      <c r="P869" t="b">
        <v>0</v>
      </c>
      <c r="Q869" t="b">
        <v>0</v>
      </c>
      <c r="R869" t="s">
        <v>33</v>
      </c>
      <c r="S869" t="str">
        <f>LEFT(R869,FIND("/",R869)-1)</f>
        <v>theater</v>
      </c>
      <c r="T869" t="str">
        <f>RIGHT(R869,LEN(R869)-LEN(S869)-1)</f>
        <v>plays</v>
      </c>
    </row>
    <row r="870" spans="1:20" x14ac:dyDescent="0.35">
      <c r="A870">
        <v>774</v>
      </c>
      <c r="B870" s="4" t="s">
        <v>1583</v>
      </c>
      <c r="C870" s="3" t="s">
        <v>1584</v>
      </c>
      <c r="D870">
        <v>5000</v>
      </c>
      <c r="E870">
        <v>6775</v>
      </c>
      <c r="F870">
        <f>ROUND(100*E870/D870,0)</f>
        <v>136</v>
      </c>
      <c r="G870" t="s">
        <v>20</v>
      </c>
      <c r="H870">
        <v>78</v>
      </c>
      <c r="I870">
        <f>ROUND(IF(H870&gt;0,E870/H870,0),2)</f>
        <v>86.86</v>
      </c>
      <c r="J870" t="s">
        <v>107</v>
      </c>
      <c r="K870" t="s">
        <v>108</v>
      </c>
      <c r="L870">
        <v>1463979600</v>
      </c>
      <c r="M870" s="8">
        <f>(((L870/60)/60)/24)+DATE(1970,1,1)</f>
        <v>42513.208333333328</v>
      </c>
      <c r="N870">
        <v>1467522000</v>
      </c>
      <c r="O870" s="8">
        <f>(((N870/60)/60)/24)+DATE(1970,1,1)</f>
        <v>42554.208333333328</v>
      </c>
      <c r="P870" t="b">
        <v>0</v>
      </c>
      <c r="Q870" t="b">
        <v>0</v>
      </c>
      <c r="R870" t="s">
        <v>28</v>
      </c>
      <c r="S870" t="str">
        <f>LEFT(R870,FIND("/",R870)-1)</f>
        <v>technology</v>
      </c>
      <c r="T870" t="str">
        <f>RIGHT(R870,LEN(R870)-LEN(S870)-1)</f>
        <v>web</v>
      </c>
    </row>
    <row r="871" spans="1:20" x14ac:dyDescent="0.35">
      <c r="A871">
        <v>778</v>
      </c>
      <c r="B871" s="4" t="s">
        <v>1591</v>
      </c>
      <c r="C871" s="3" t="s">
        <v>1592</v>
      </c>
      <c r="D871">
        <v>1300</v>
      </c>
      <c r="E871">
        <v>10243</v>
      </c>
      <c r="F871">
        <f>ROUND(100*E871/D871,0)</f>
        <v>788</v>
      </c>
      <c r="G871" t="s">
        <v>20</v>
      </c>
      <c r="H871">
        <v>174</v>
      </c>
      <c r="I871">
        <f>ROUND(IF(H871&gt;0,E871/H871,0),2)</f>
        <v>58.87</v>
      </c>
      <c r="J871" t="s">
        <v>98</v>
      </c>
      <c r="K871" t="s">
        <v>99</v>
      </c>
      <c r="L871">
        <v>1313211600</v>
      </c>
      <c r="M871" s="8">
        <f>(((L871/60)/60)/24)+DATE(1970,1,1)</f>
        <v>40768.208333333336</v>
      </c>
      <c r="N871">
        <v>1313643600</v>
      </c>
      <c r="O871" s="8">
        <f>(((N871/60)/60)/24)+DATE(1970,1,1)</f>
        <v>40773.208333333336</v>
      </c>
      <c r="P871" t="b">
        <v>0</v>
      </c>
      <c r="Q871" t="b">
        <v>0</v>
      </c>
      <c r="R871" t="s">
        <v>71</v>
      </c>
      <c r="S871" t="str">
        <f>LEFT(R871,FIND("/",R871)-1)</f>
        <v>film &amp; video</v>
      </c>
      <c r="T871" t="str">
        <f>RIGHT(R871,LEN(R871)-LEN(S871)-1)</f>
        <v>animation</v>
      </c>
    </row>
    <row r="872" spans="1:20" x14ac:dyDescent="0.35">
      <c r="A872">
        <v>780</v>
      </c>
      <c r="B872" s="4" t="s">
        <v>1595</v>
      </c>
      <c r="C872" s="3" t="s">
        <v>1596</v>
      </c>
      <c r="D872">
        <v>5100</v>
      </c>
      <c r="E872">
        <v>5421</v>
      </c>
      <c r="F872">
        <f>ROUND(100*E872/D872,0)</f>
        <v>106</v>
      </c>
      <c r="G872" t="s">
        <v>20</v>
      </c>
      <c r="H872">
        <v>164</v>
      </c>
      <c r="I872">
        <f>ROUND(IF(H872&gt;0,E872/H872,0),2)</f>
        <v>33.049999999999997</v>
      </c>
      <c r="J872" t="s">
        <v>21</v>
      </c>
      <c r="K872" t="s">
        <v>22</v>
      </c>
      <c r="L872">
        <v>1469163600</v>
      </c>
      <c r="M872" s="8">
        <f>(((L872/60)/60)/24)+DATE(1970,1,1)</f>
        <v>42573.208333333328</v>
      </c>
      <c r="N872">
        <v>1470805200</v>
      </c>
      <c r="O872" s="8">
        <f>(((N872/60)/60)/24)+DATE(1970,1,1)</f>
        <v>42592.208333333328</v>
      </c>
      <c r="P872" t="b">
        <v>0</v>
      </c>
      <c r="Q872" t="b">
        <v>1</v>
      </c>
      <c r="R872" t="s">
        <v>53</v>
      </c>
      <c r="S872" t="str">
        <f>LEFT(R872,FIND("/",R872)-1)</f>
        <v>film &amp; video</v>
      </c>
      <c r="T872" t="str">
        <f>RIGHT(R872,LEN(R872)-LEN(S872)-1)</f>
        <v>drama</v>
      </c>
    </row>
    <row r="873" spans="1:20" x14ac:dyDescent="0.35">
      <c r="A873">
        <v>782</v>
      </c>
      <c r="B873" s="4" t="s">
        <v>1599</v>
      </c>
      <c r="C873" s="3" t="s">
        <v>1600</v>
      </c>
      <c r="D873">
        <v>5100</v>
      </c>
      <c r="E873">
        <v>10981</v>
      </c>
      <c r="F873">
        <f>ROUND(100*E873/D873,0)</f>
        <v>215</v>
      </c>
      <c r="G873" t="s">
        <v>20</v>
      </c>
      <c r="H873">
        <v>161</v>
      </c>
      <c r="I873">
        <f>ROUND(IF(H873&gt;0,E873/H873,0),2)</f>
        <v>68.2</v>
      </c>
      <c r="J873" t="s">
        <v>21</v>
      </c>
      <c r="K873" t="s">
        <v>22</v>
      </c>
      <c r="L873">
        <v>1298959200</v>
      </c>
      <c r="M873" s="8">
        <f>(((L873/60)/60)/24)+DATE(1970,1,1)</f>
        <v>40603.25</v>
      </c>
      <c r="N873">
        <v>1301374800</v>
      </c>
      <c r="O873" s="8">
        <f>(((N873/60)/60)/24)+DATE(1970,1,1)</f>
        <v>40631.208333333336</v>
      </c>
      <c r="P873" t="b">
        <v>0</v>
      </c>
      <c r="Q873" t="b">
        <v>1</v>
      </c>
      <c r="R873" t="s">
        <v>71</v>
      </c>
      <c r="S873" t="str">
        <f>LEFT(R873,FIND("/",R873)-1)</f>
        <v>film &amp; video</v>
      </c>
      <c r="T873" t="str">
        <f>RIGHT(R873,LEN(R873)-LEN(S873)-1)</f>
        <v>animation</v>
      </c>
    </row>
    <row r="874" spans="1:20" x14ac:dyDescent="0.35">
      <c r="A874">
        <v>783</v>
      </c>
      <c r="B874" s="4" t="s">
        <v>1601</v>
      </c>
      <c r="C874" s="3" t="s">
        <v>1602</v>
      </c>
      <c r="D874">
        <v>7400</v>
      </c>
      <c r="E874">
        <v>10451</v>
      </c>
      <c r="F874">
        <f>ROUND(100*E874/D874,0)</f>
        <v>141</v>
      </c>
      <c r="G874" t="s">
        <v>20</v>
      </c>
      <c r="H874">
        <v>138</v>
      </c>
      <c r="I874">
        <f>ROUND(IF(H874&gt;0,E874/H874,0),2)</f>
        <v>75.73</v>
      </c>
      <c r="J874" t="s">
        <v>21</v>
      </c>
      <c r="K874" t="s">
        <v>22</v>
      </c>
      <c r="L874">
        <v>1387260000</v>
      </c>
      <c r="M874" s="8">
        <f>(((L874/60)/60)/24)+DATE(1970,1,1)</f>
        <v>41625.25</v>
      </c>
      <c r="N874">
        <v>1387864800</v>
      </c>
      <c r="O874" s="8">
        <f>(((N874/60)/60)/24)+DATE(1970,1,1)</f>
        <v>41632.25</v>
      </c>
      <c r="P874" t="b">
        <v>0</v>
      </c>
      <c r="Q874" t="b">
        <v>0</v>
      </c>
      <c r="R874" t="s">
        <v>23</v>
      </c>
      <c r="S874" t="str">
        <f>LEFT(R874,FIND("/",R874)-1)</f>
        <v>music</v>
      </c>
      <c r="T874" t="str">
        <f>RIGHT(R874,LEN(R874)-LEN(S874)-1)</f>
        <v>rock</v>
      </c>
    </row>
    <row r="875" spans="1:20" x14ac:dyDescent="0.35">
      <c r="A875">
        <v>784</v>
      </c>
      <c r="B875" s="4" t="s">
        <v>1603</v>
      </c>
      <c r="C875" s="3" t="s">
        <v>1604</v>
      </c>
      <c r="D875">
        <v>88900</v>
      </c>
      <c r="E875">
        <v>102535</v>
      </c>
      <c r="F875">
        <f>ROUND(100*E875/D875,0)</f>
        <v>115</v>
      </c>
      <c r="G875" t="s">
        <v>20</v>
      </c>
      <c r="H875">
        <v>3308</v>
      </c>
      <c r="I875">
        <f>ROUND(IF(H875&gt;0,E875/H875,0),2)</f>
        <v>31</v>
      </c>
      <c r="J875" t="s">
        <v>21</v>
      </c>
      <c r="K875" t="s">
        <v>22</v>
      </c>
      <c r="L875">
        <v>1457244000</v>
      </c>
      <c r="M875" s="8">
        <f>(((L875/60)/60)/24)+DATE(1970,1,1)</f>
        <v>42435.25</v>
      </c>
      <c r="N875">
        <v>1458190800</v>
      </c>
      <c r="O875" s="8">
        <f>(((N875/60)/60)/24)+DATE(1970,1,1)</f>
        <v>42446.208333333328</v>
      </c>
      <c r="P875" t="b">
        <v>0</v>
      </c>
      <c r="Q875" t="b">
        <v>0</v>
      </c>
      <c r="R875" t="s">
        <v>28</v>
      </c>
      <c r="S875" t="str">
        <f>LEFT(R875,FIND("/",R875)-1)</f>
        <v>technology</v>
      </c>
      <c r="T875" t="str">
        <f>RIGHT(R875,LEN(R875)-LEN(S875)-1)</f>
        <v>web</v>
      </c>
    </row>
    <row r="876" spans="1:20" ht="31" x14ac:dyDescent="0.35">
      <c r="A876">
        <v>785</v>
      </c>
      <c r="B876" s="4" t="s">
        <v>1605</v>
      </c>
      <c r="C876" s="3" t="s">
        <v>1606</v>
      </c>
      <c r="D876">
        <v>6700</v>
      </c>
      <c r="E876">
        <v>12939</v>
      </c>
      <c r="F876">
        <f>ROUND(100*E876/D876,0)</f>
        <v>193</v>
      </c>
      <c r="G876" t="s">
        <v>20</v>
      </c>
      <c r="H876">
        <v>127</v>
      </c>
      <c r="I876">
        <f>ROUND(IF(H876&gt;0,E876/H876,0),2)</f>
        <v>101.88</v>
      </c>
      <c r="J876" t="s">
        <v>26</v>
      </c>
      <c r="K876" t="s">
        <v>27</v>
      </c>
      <c r="L876">
        <v>1556341200</v>
      </c>
      <c r="M876" s="8">
        <f>(((L876/60)/60)/24)+DATE(1970,1,1)</f>
        <v>43582.208333333328</v>
      </c>
      <c r="N876">
        <v>1559278800</v>
      </c>
      <c r="O876" s="8">
        <f>(((N876/60)/60)/24)+DATE(1970,1,1)</f>
        <v>43616.208333333328</v>
      </c>
      <c r="P876" t="b">
        <v>0</v>
      </c>
      <c r="Q876" t="b">
        <v>1</v>
      </c>
      <c r="R876" t="s">
        <v>71</v>
      </c>
      <c r="S876" t="str">
        <f>LEFT(R876,FIND("/",R876)-1)</f>
        <v>film &amp; video</v>
      </c>
      <c r="T876" t="str">
        <f>RIGHT(R876,LEN(R876)-LEN(S876)-1)</f>
        <v>animation</v>
      </c>
    </row>
    <row r="877" spans="1:20" x14ac:dyDescent="0.35">
      <c r="A877">
        <v>786</v>
      </c>
      <c r="B877" s="4" t="s">
        <v>1607</v>
      </c>
      <c r="C877" s="3" t="s">
        <v>1608</v>
      </c>
      <c r="D877">
        <v>1500</v>
      </c>
      <c r="E877">
        <v>10946</v>
      </c>
      <c r="F877">
        <f>ROUND(100*E877/D877,0)</f>
        <v>730</v>
      </c>
      <c r="G877" t="s">
        <v>20</v>
      </c>
      <c r="H877">
        <v>207</v>
      </c>
      <c r="I877">
        <f>ROUND(IF(H877&gt;0,E877/H877,0),2)</f>
        <v>52.88</v>
      </c>
      <c r="J877" t="s">
        <v>107</v>
      </c>
      <c r="K877" t="s">
        <v>108</v>
      </c>
      <c r="L877">
        <v>1522126800</v>
      </c>
      <c r="M877" s="8">
        <f>(((L877/60)/60)/24)+DATE(1970,1,1)</f>
        <v>43186.208333333328</v>
      </c>
      <c r="N877">
        <v>1522731600</v>
      </c>
      <c r="O877" s="8">
        <f>(((N877/60)/60)/24)+DATE(1970,1,1)</f>
        <v>43193.208333333328</v>
      </c>
      <c r="P877" t="b">
        <v>0</v>
      </c>
      <c r="Q877" t="b">
        <v>1</v>
      </c>
      <c r="R877" t="s">
        <v>159</v>
      </c>
      <c r="S877" t="str">
        <f>LEFT(R877,FIND("/",R877)-1)</f>
        <v>music</v>
      </c>
      <c r="T877" t="str">
        <f>RIGHT(R877,LEN(R877)-LEN(S877)-1)</f>
        <v>jazz</v>
      </c>
    </row>
    <row r="878" spans="1:20" x14ac:dyDescent="0.35">
      <c r="A878">
        <v>793</v>
      </c>
      <c r="B878" s="4" t="s">
        <v>1621</v>
      </c>
      <c r="C878" s="3" t="s">
        <v>1622</v>
      </c>
      <c r="D878">
        <v>1100</v>
      </c>
      <c r="E878">
        <v>13045</v>
      </c>
      <c r="F878">
        <f>ROUND(100*E878/D878,0)</f>
        <v>1186</v>
      </c>
      <c r="G878" t="s">
        <v>20</v>
      </c>
      <c r="H878">
        <v>181</v>
      </c>
      <c r="I878">
        <f>ROUND(IF(H878&gt;0,E878/H878,0),2)</f>
        <v>72.069999999999993</v>
      </c>
      <c r="J878" t="s">
        <v>98</v>
      </c>
      <c r="K878" t="s">
        <v>99</v>
      </c>
      <c r="L878">
        <v>1372136400</v>
      </c>
      <c r="M878" s="8">
        <f>(((L878/60)/60)/24)+DATE(1970,1,1)</f>
        <v>41450.208333333336</v>
      </c>
      <c r="N878">
        <v>1372482000</v>
      </c>
      <c r="O878" s="8">
        <f>(((N878/60)/60)/24)+DATE(1970,1,1)</f>
        <v>41454.208333333336</v>
      </c>
      <c r="P878" t="b">
        <v>0</v>
      </c>
      <c r="Q878" t="b">
        <v>0</v>
      </c>
      <c r="R878" t="s">
        <v>68</v>
      </c>
      <c r="S878" t="str">
        <f>LEFT(R878,FIND("/",R878)-1)</f>
        <v>publishing</v>
      </c>
      <c r="T878" t="str">
        <f>RIGHT(R878,LEN(R878)-LEN(S878)-1)</f>
        <v>nonfiction</v>
      </c>
    </row>
    <row r="879" spans="1:20" x14ac:dyDescent="0.35">
      <c r="A879">
        <v>794</v>
      </c>
      <c r="B879" s="4" t="s">
        <v>1623</v>
      </c>
      <c r="C879" s="3" t="s">
        <v>1624</v>
      </c>
      <c r="D879">
        <v>6600</v>
      </c>
      <c r="E879">
        <v>8276</v>
      </c>
      <c r="F879">
        <f>ROUND(100*E879/D879,0)</f>
        <v>125</v>
      </c>
      <c r="G879" t="s">
        <v>20</v>
      </c>
      <c r="H879">
        <v>110</v>
      </c>
      <c r="I879">
        <f>ROUND(IF(H879&gt;0,E879/H879,0),2)</f>
        <v>75.239999999999995</v>
      </c>
      <c r="J879" t="s">
        <v>21</v>
      </c>
      <c r="K879" t="s">
        <v>22</v>
      </c>
      <c r="L879">
        <v>1513922400</v>
      </c>
      <c r="M879" s="8">
        <f>(((L879/60)/60)/24)+DATE(1970,1,1)</f>
        <v>43091.25</v>
      </c>
      <c r="N879">
        <v>1514959200</v>
      </c>
      <c r="O879" s="8">
        <f>(((N879/60)/60)/24)+DATE(1970,1,1)</f>
        <v>43103.25</v>
      </c>
      <c r="P879" t="b">
        <v>0</v>
      </c>
      <c r="Q879" t="b">
        <v>0</v>
      </c>
      <c r="R879" t="s">
        <v>23</v>
      </c>
      <c r="S879" t="str">
        <f>LEFT(R879,FIND("/",R879)-1)</f>
        <v>music</v>
      </c>
      <c r="T879" t="str">
        <f>RIGHT(R879,LEN(R879)-LEN(S879)-1)</f>
        <v>rock</v>
      </c>
    </row>
    <row r="880" spans="1:20" x14ac:dyDescent="0.35">
      <c r="A880">
        <v>797</v>
      </c>
      <c r="B880" s="4" t="s">
        <v>1629</v>
      </c>
      <c r="C880" s="3" t="s">
        <v>1630</v>
      </c>
      <c r="D880">
        <v>7600</v>
      </c>
      <c r="E880">
        <v>8332</v>
      </c>
      <c r="F880">
        <f>ROUND(100*E880/D880,0)</f>
        <v>110</v>
      </c>
      <c r="G880" t="s">
        <v>20</v>
      </c>
      <c r="H880">
        <v>185</v>
      </c>
      <c r="I880">
        <f>ROUND(IF(H880&gt;0,E880/H880,0),2)</f>
        <v>45.04</v>
      </c>
      <c r="J880" t="s">
        <v>21</v>
      </c>
      <c r="K880" t="s">
        <v>22</v>
      </c>
      <c r="L880">
        <v>1546149600</v>
      </c>
      <c r="M880" s="8">
        <f>(((L880/60)/60)/24)+DATE(1970,1,1)</f>
        <v>43464.25</v>
      </c>
      <c r="N880">
        <v>1548136800</v>
      </c>
      <c r="O880" s="8">
        <f>(((N880/60)/60)/24)+DATE(1970,1,1)</f>
        <v>43487.25</v>
      </c>
      <c r="P880" t="b">
        <v>0</v>
      </c>
      <c r="Q880" t="b">
        <v>0</v>
      </c>
      <c r="R880" t="s">
        <v>28</v>
      </c>
      <c r="S880" t="str">
        <f>LEFT(R880,FIND("/",R880)-1)</f>
        <v>technology</v>
      </c>
      <c r="T880" t="str">
        <f>RIGHT(R880,LEN(R880)-LEN(S880)-1)</f>
        <v>web</v>
      </c>
    </row>
    <row r="881" spans="1:20" x14ac:dyDescent="0.35">
      <c r="A881">
        <v>798</v>
      </c>
      <c r="B881" s="4" t="s">
        <v>1631</v>
      </c>
      <c r="C881" s="3" t="s">
        <v>1632</v>
      </c>
      <c r="D881">
        <v>3400</v>
      </c>
      <c r="E881">
        <v>6408</v>
      </c>
      <c r="F881">
        <f>ROUND(100*E881/D881,0)</f>
        <v>188</v>
      </c>
      <c r="G881" t="s">
        <v>20</v>
      </c>
      <c r="H881">
        <v>121</v>
      </c>
      <c r="I881">
        <f>ROUND(IF(H881&gt;0,E881/H881,0),2)</f>
        <v>52.96</v>
      </c>
      <c r="J881" t="s">
        <v>21</v>
      </c>
      <c r="K881" t="s">
        <v>22</v>
      </c>
      <c r="L881">
        <v>1338440400</v>
      </c>
      <c r="M881" s="8">
        <f>(((L881/60)/60)/24)+DATE(1970,1,1)</f>
        <v>41060.208333333336</v>
      </c>
      <c r="N881">
        <v>1340859600</v>
      </c>
      <c r="O881" s="8">
        <f>(((N881/60)/60)/24)+DATE(1970,1,1)</f>
        <v>41088.208333333336</v>
      </c>
      <c r="P881" t="b">
        <v>0</v>
      </c>
      <c r="Q881" t="b">
        <v>1</v>
      </c>
      <c r="R881" t="s">
        <v>33</v>
      </c>
      <c r="S881" t="str">
        <f>LEFT(R881,FIND("/",R881)-1)</f>
        <v>theater</v>
      </c>
      <c r="T881" t="str">
        <f>RIGHT(R881,LEN(R881)-LEN(S881)-1)</f>
        <v>plays</v>
      </c>
    </row>
    <row r="882" spans="1:20" x14ac:dyDescent="0.35">
      <c r="A882">
        <v>801</v>
      </c>
      <c r="B882" s="4" t="s">
        <v>1637</v>
      </c>
      <c r="C882" s="3" t="s">
        <v>1638</v>
      </c>
      <c r="D882">
        <v>2300</v>
      </c>
      <c r="E882">
        <v>4667</v>
      </c>
      <c r="F882">
        <f>ROUND(100*E882/D882,0)</f>
        <v>203</v>
      </c>
      <c r="G882" t="s">
        <v>20</v>
      </c>
      <c r="H882">
        <v>106</v>
      </c>
      <c r="I882">
        <f>ROUND(IF(H882&gt;0,E882/H882,0),2)</f>
        <v>44.03</v>
      </c>
      <c r="J882" t="s">
        <v>21</v>
      </c>
      <c r="K882" t="s">
        <v>22</v>
      </c>
      <c r="L882">
        <v>1577772000</v>
      </c>
      <c r="M882" s="8">
        <f>(((L882/60)/60)/24)+DATE(1970,1,1)</f>
        <v>43830.25</v>
      </c>
      <c r="N882">
        <v>1579672800</v>
      </c>
      <c r="O882" s="8">
        <f>(((N882/60)/60)/24)+DATE(1970,1,1)</f>
        <v>43852.25</v>
      </c>
      <c r="P882" t="b">
        <v>0</v>
      </c>
      <c r="Q882" t="b">
        <v>1</v>
      </c>
      <c r="R882" t="s">
        <v>122</v>
      </c>
      <c r="S882" t="str">
        <f>LEFT(R882,FIND("/",R882)-1)</f>
        <v>photography</v>
      </c>
      <c r="T882" t="str">
        <f>RIGHT(R882,LEN(R882)-LEN(S882)-1)</f>
        <v>photography books</v>
      </c>
    </row>
    <row r="883" spans="1:20" ht="31" x14ac:dyDescent="0.35">
      <c r="A883">
        <v>802</v>
      </c>
      <c r="B883" s="4" t="s">
        <v>1639</v>
      </c>
      <c r="C883" s="3" t="s">
        <v>1640</v>
      </c>
      <c r="D883">
        <v>6200</v>
      </c>
      <c r="E883">
        <v>12216</v>
      </c>
      <c r="F883">
        <f>ROUND(100*E883/D883,0)</f>
        <v>197</v>
      </c>
      <c r="G883" t="s">
        <v>20</v>
      </c>
      <c r="H883">
        <v>142</v>
      </c>
      <c r="I883">
        <f>ROUND(IF(H883&gt;0,E883/H883,0),2)</f>
        <v>86.03</v>
      </c>
      <c r="J883" t="s">
        <v>21</v>
      </c>
      <c r="K883" t="s">
        <v>22</v>
      </c>
      <c r="L883">
        <v>1562216400</v>
      </c>
      <c r="M883" s="8">
        <f>(((L883/60)/60)/24)+DATE(1970,1,1)</f>
        <v>43650.208333333328</v>
      </c>
      <c r="N883">
        <v>1562389200</v>
      </c>
      <c r="O883" s="8">
        <f>(((N883/60)/60)/24)+DATE(1970,1,1)</f>
        <v>43652.208333333328</v>
      </c>
      <c r="P883" t="b">
        <v>0</v>
      </c>
      <c r="Q883" t="b">
        <v>0</v>
      </c>
      <c r="R883" t="s">
        <v>122</v>
      </c>
      <c r="S883" t="str">
        <f>LEFT(R883,FIND("/",R883)-1)</f>
        <v>photography</v>
      </c>
      <c r="T883" t="str">
        <f>RIGHT(R883,LEN(R883)-LEN(S883)-1)</f>
        <v>photography books</v>
      </c>
    </row>
    <row r="884" spans="1:20" ht="31" x14ac:dyDescent="0.35">
      <c r="A884">
        <v>803</v>
      </c>
      <c r="B884" s="4" t="s">
        <v>1641</v>
      </c>
      <c r="C884" s="3" t="s">
        <v>1642</v>
      </c>
      <c r="D884">
        <v>6100</v>
      </c>
      <c r="E884">
        <v>6527</v>
      </c>
      <c r="F884">
        <f>ROUND(100*E884/D884,0)</f>
        <v>107</v>
      </c>
      <c r="G884" t="s">
        <v>20</v>
      </c>
      <c r="H884">
        <v>233</v>
      </c>
      <c r="I884">
        <f>ROUND(IF(H884&gt;0,E884/H884,0),2)</f>
        <v>28.01</v>
      </c>
      <c r="J884" t="s">
        <v>21</v>
      </c>
      <c r="K884" t="s">
        <v>22</v>
      </c>
      <c r="L884">
        <v>1548568800</v>
      </c>
      <c r="M884" s="8">
        <f>(((L884/60)/60)/24)+DATE(1970,1,1)</f>
        <v>43492.25</v>
      </c>
      <c r="N884">
        <v>1551506400</v>
      </c>
      <c r="O884" s="8">
        <f>(((N884/60)/60)/24)+DATE(1970,1,1)</f>
        <v>43526.25</v>
      </c>
      <c r="P884" t="b">
        <v>0</v>
      </c>
      <c r="Q884" t="b">
        <v>0</v>
      </c>
      <c r="R884" t="s">
        <v>33</v>
      </c>
      <c r="S884" t="str">
        <f>LEFT(R884,FIND("/",R884)-1)</f>
        <v>theater</v>
      </c>
      <c r="T884" t="str">
        <f>RIGHT(R884,LEN(R884)-LEN(S884)-1)</f>
        <v>plays</v>
      </c>
    </row>
    <row r="885" spans="1:20" x14ac:dyDescent="0.35">
      <c r="A885">
        <v>804</v>
      </c>
      <c r="B885" s="4" t="s">
        <v>1643</v>
      </c>
      <c r="C885" s="3" t="s">
        <v>1644</v>
      </c>
      <c r="D885">
        <v>2600</v>
      </c>
      <c r="E885">
        <v>6987</v>
      </c>
      <c r="F885">
        <f>ROUND(100*E885/D885,0)</f>
        <v>269</v>
      </c>
      <c r="G885" t="s">
        <v>20</v>
      </c>
      <c r="H885">
        <v>218</v>
      </c>
      <c r="I885">
        <f>ROUND(IF(H885&gt;0,E885/H885,0),2)</f>
        <v>32.049999999999997</v>
      </c>
      <c r="J885" t="s">
        <v>21</v>
      </c>
      <c r="K885" t="s">
        <v>22</v>
      </c>
      <c r="L885">
        <v>1514872800</v>
      </c>
      <c r="M885" s="8">
        <f>(((L885/60)/60)/24)+DATE(1970,1,1)</f>
        <v>43102.25</v>
      </c>
      <c r="N885">
        <v>1516600800</v>
      </c>
      <c r="O885" s="8">
        <f>(((N885/60)/60)/24)+DATE(1970,1,1)</f>
        <v>43122.25</v>
      </c>
      <c r="P885" t="b">
        <v>0</v>
      </c>
      <c r="Q885" t="b">
        <v>0</v>
      </c>
      <c r="R885" t="s">
        <v>23</v>
      </c>
      <c r="S885" t="str">
        <f>LEFT(R885,FIND("/",R885)-1)</f>
        <v>music</v>
      </c>
      <c r="T885" t="str">
        <f>RIGHT(R885,LEN(R885)-LEN(S885)-1)</f>
        <v>rock</v>
      </c>
    </row>
    <row r="886" spans="1:20" x14ac:dyDescent="0.35">
      <c r="A886">
        <v>806</v>
      </c>
      <c r="B886" s="4" t="s">
        <v>1647</v>
      </c>
      <c r="C886" s="3" t="s">
        <v>1648</v>
      </c>
      <c r="D886">
        <v>700</v>
      </c>
      <c r="E886">
        <v>8262</v>
      </c>
      <c r="F886">
        <f>ROUND(100*E886/D886,0)</f>
        <v>1180</v>
      </c>
      <c r="G886" t="s">
        <v>20</v>
      </c>
      <c r="H886">
        <v>76</v>
      </c>
      <c r="I886">
        <f>ROUND(IF(H886&gt;0,E886/H886,0),2)</f>
        <v>108.71</v>
      </c>
      <c r="J886" t="s">
        <v>21</v>
      </c>
      <c r="K886" t="s">
        <v>22</v>
      </c>
      <c r="L886">
        <v>1330927200</v>
      </c>
      <c r="M886" s="8">
        <f>(((L886/60)/60)/24)+DATE(1970,1,1)</f>
        <v>40973.25</v>
      </c>
      <c r="N886">
        <v>1332997200</v>
      </c>
      <c r="O886" s="8">
        <f>(((N886/60)/60)/24)+DATE(1970,1,1)</f>
        <v>40997.208333333336</v>
      </c>
      <c r="P886" t="b">
        <v>0</v>
      </c>
      <c r="Q886" t="b">
        <v>1</v>
      </c>
      <c r="R886" t="s">
        <v>53</v>
      </c>
      <c r="S886" t="str">
        <f>LEFT(R886,FIND("/",R886)-1)</f>
        <v>film &amp; video</v>
      </c>
      <c r="T886" t="str">
        <f>RIGHT(R886,LEN(R886)-LEN(S886)-1)</f>
        <v>drama</v>
      </c>
    </row>
    <row r="887" spans="1:20" x14ac:dyDescent="0.35">
      <c r="A887">
        <v>807</v>
      </c>
      <c r="B887" s="4" t="s">
        <v>1649</v>
      </c>
      <c r="C887" s="3" t="s">
        <v>1650</v>
      </c>
      <c r="D887">
        <v>700</v>
      </c>
      <c r="E887">
        <v>1848</v>
      </c>
      <c r="F887">
        <f>ROUND(100*E887/D887,0)</f>
        <v>264</v>
      </c>
      <c r="G887" t="s">
        <v>20</v>
      </c>
      <c r="H887">
        <v>43</v>
      </c>
      <c r="I887">
        <f>ROUND(IF(H887&gt;0,E887/H887,0),2)</f>
        <v>42.98</v>
      </c>
      <c r="J887" t="s">
        <v>21</v>
      </c>
      <c r="K887" t="s">
        <v>22</v>
      </c>
      <c r="L887">
        <v>1571115600</v>
      </c>
      <c r="M887" s="8">
        <f>(((L887/60)/60)/24)+DATE(1970,1,1)</f>
        <v>43753.208333333328</v>
      </c>
      <c r="N887">
        <v>1574920800</v>
      </c>
      <c r="O887" s="8">
        <f>(((N887/60)/60)/24)+DATE(1970,1,1)</f>
        <v>43797.25</v>
      </c>
      <c r="P887" t="b">
        <v>0</v>
      </c>
      <c r="Q887" t="b">
        <v>1</v>
      </c>
      <c r="R887" t="s">
        <v>33</v>
      </c>
      <c r="S887" t="str">
        <f>LEFT(R887,FIND("/",R887)-1)</f>
        <v>theater</v>
      </c>
      <c r="T887" t="str">
        <f>RIGHT(R887,LEN(R887)-LEN(S887)-1)</f>
        <v>plays</v>
      </c>
    </row>
    <row r="888" spans="1:20" x14ac:dyDescent="0.35">
      <c r="A888">
        <v>810</v>
      </c>
      <c r="B888" s="4" t="s">
        <v>1654</v>
      </c>
      <c r="C888" s="3" t="s">
        <v>1655</v>
      </c>
      <c r="D888">
        <v>6400</v>
      </c>
      <c r="E888">
        <v>12360</v>
      </c>
      <c r="F888">
        <f>ROUND(100*E888/D888,0)</f>
        <v>193</v>
      </c>
      <c r="G888" t="s">
        <v>20</v>
      </c>
      <c r="H888">
        <v>221</v>
      </c>
      <c r="I888">
        <f>ROUND(IF(H888&gt;0,E888/H888,0),2)</f>
        <v>55.93</v>
      </c>
      <c r="J888" t="s">
        <v>21</v>
      </c>
      <c r="K888" t="s">
        <v>22</v>
      </c>
      <c r="L888">
        <v>1511848800</v>
      </c>
      <c r="M888" s="8">
        <f>(((L888/60)/60)/24)+DATE(1970,1,1)</f>
        <v>43067.25</v>
      </c>
      <c r="N888">
        <v>1512712800</v>
      </c>
      <c r="O888" s="8">
        <f>(((N888/60)/60)/24)+DATE(1970,1,1)</f>
        <v>43077.25</v>
      </c>
      <c r="P888" t="b">
        <v>0</v>
      </c>
      <c r="Q888" t="b">
        <v>1</v>
      </c>
      <c r="R888" t="s">
        <v>33</v>
      </c>
      <c r="S888" t="str">
        <f>LEFT(R888,FIND("/",R888)-1)</f>
        <v>theater</v>
      </c>
      <c r="T888" t="str">
        <f>RIGHT(R888,LEN(R888)-LEN(S888)-1)</f>
        <v>plays</v>
      </c>
    </row>
    <row r="889" spans="1:20" x14ac:dyDescent="0.35">
      <c r="A889">
        <v>812</v>
      </c>
      <c r="B889" s="4" t="s">
        <v>1658</v>
      </c>
      <c r="C889" s="3" t="s">
        <v>1659</v>
      </c>
      <c r="D889">
        <v>59700</v>
      </c>
      <c r="E889">
        <v>134640</v>
      </c>
      <c r="F889">
        <f>ROUND(100*E889/D889,0)</f>
        <v>226</v>
      </c>
      <c r="G889" t="s">
        <v>20</v>
      </c>
      <c r="H889">
        <v>2805</v>
      </c>
      <c r="I889">
        <f>ROUND(IF(H889&gt;0,E889/H889,0),2)</f>
        <v>48</v>
      </c>
      <c r="J889" t="s">
        <v>15</v>
      </c>
      <c r="K889" t="s">
        <v>16</v>
      </c>
      <c r="L889">
        <v>1523854800</v>
      </c>
      <c r="M889" s="8">
        <f>(((L889/60)/60)/24)+DATE(1970,1,1)</f>
        <v>43206.208333333328</v>
      </c>
      <c r="N889">
        <v>1524286800</v>
      </c>
      <c r="O889" s="8">
        <f>(((N889/60)/60)/24)+DATE(1970,1,1)</f>
        <v>43211.208333333328</v>
      </c>
      <c r="P889" t="b">
        <v>0</v>
      </c>
      <c r="Q889" t="b">
        <v>0</v>
      </c>
      <c r="R889" t="s">
        <v>68</v>
      </c>
      <c r="S889" t="str">
        <f>LEFT(R889,FIND("/",R889)-1)</f>
        <v>publishing</v>
      </c>
      <c r="T889" t="str">
        <f>RIGHT(R889,LEN(R889)-LEN(S889)-1)</f>
        <v>nonfiction</v>
      </c>
    </row>
    <row r="890" spans="1:20" x14ac:dyDescent="0.35">
      <c r="A890">
        <v>813</v>
      </c>
      <c r="B890" s="4" t="s">
        <v>1660</v>
      </c>
      <c r="C890" s="3" t="s">
        <v>1661</v>
      </c>
      <c r="D890">
        <v>3200</v>
      </c>
      <c r="E890">
        <v>7661</v>
      </c>
      <c r="F890">
        <f>ROUND(100*E890/D890,0)</f>
        <v>239</v>
      </c>
      <c r="G890" t="s">
        <v>20</v>
      </c>
      <c r="H890">
        <v>68</v>
      </c>
      <c r="I890">
        <f>ROUND(IF(H890&gt;0,E890/H890,0),2)</f>
        <v>112.66</v>
      </c>
      <c r="J890" t="s">
        <v>21</v>
      </c>
      <c r="K890" t="s">
        <v>22</v>
      </c>
      <c r="L890">
        <v>1346043600</v>
      </c>
      <c r="M890" s="8">
        <f>(((L890/60)/60)/24)+DATE(1970,1,1)</f>
        <v>41148.208333333336</v>
      </c>
      <c r="N890">
        <v>1346907600</v>
      </c>
      <c r="O890" s="8">
        <f>(((N890/60)/60)/24)+DATE(1970,1,1)</f>
        <v>41158.208333333336</v>
      </c>
      <c r="P890" t="b">
        <v>0</v>
      </c>
      <c r="Q890" t="b">
        <v>0</v>
      </c>
      <c r="R890" t="s">
        <v>89</v>
      </c>
      <c r="S890" t="str">
        <f>LEFT(R890,FIND("/",R890)-1)</f>
        <v>games</v>
      </c>
      <c r="T890" t="str">
        <f>RIGHT(R890,LEN(R890)-LEN(S890)-1)</f>
        <v>video games</v>
      </c>
    </row>
    <row r="891" spans="1:20" ht="31" x14ac:dyDescent="0.35">
      <c r="A891">
        <v>815</v>
      </c>
      <c r="B891" s="4" t="s">
        <v>1664</v>
      </c>
      <c r="C891" s="3" t="s">
        <v>1665</v>
      </c>
      <c r="D891">
        <v>9000</v>
      </c>
      <c r="E891">
        <v>11721</v>
      </c>
      <c r="F891">
        <f>ROUND(100*E891/D891,0)</f>
        <v>130</v>
      </c>
      <c r="G891" t="s">
        <v>20</v>
      </c>
      <c r="H891">
        <v>183</v>
      </c>
      <c r="I891">
        <f>ROUND(IF(H891&gt;0,E891/H891,0),2)</f>
        <v>64.05</v>
      </c>
      <c r="J891" t="s">
        <v>15</v>
      </c>
      <c r="K891" t="s">
        <v>16</v>
      </c>
      <c r="L891">
        <v>1511935200</v>
      </c>
      <c r="M891" s="8">
        <f>(((L891/60)/60)/24)+DATE(1970,1,1)</f>
        <v>43068.25</v>
      </c>
      <c r="N891">
        <v>1514181600</v>
      </c>
      <c r="O891" s="8">
        <f>(((N891/60)/60)/24)+DATE(1970,1,1)</f>
        <v>43094.25</v>
      </c>
      <c r="P891" t="b">
        <v>0</v>
      </c>
      <c r="Q891" t="b">
        <v>0</v>
      </c>
      <c r="R891" t="s">
        <v>23</v>
      </c>
      <c r="S891" t="str">
        <f>LEFT(R891,FIND("/",R891)-1)</f>
        <v>music</v>
      </c>
      <c r="T891" t="str">
        <f>RIGHT(R891,LEN(R891)-LEN(S891)-1)</f>
        <v>rock</v>
      </c>
    </row>
    <row r="892" spans="1:20" x14ac:dyDescent="0.35">
      <c r="A892">
        <v>816</v>
      </c>
      <c r="B892" s="4" t="s">
        <v>1666</v>
      </c>
      <c r="C892" s="3" t="s">
        <v>1667</v>
      </c>
      <c r="D892">
        <v>2300</v>
      </c>
      <c r="E892">
        <v>14150</v>
      </c>
      <c r="F892">
        <f>ROUND(100*E892/D892,0)</f>
        <v>615</v>
      </c>
      <c r="G892" t="s">
        <v>20</v>
      </c>
      <c r="H892">
        <v>133</v>
      </c>
      <c r="I892">
        <f>ROUND(IF(H892&gt;0,E892/H892,0),2)</f>
        <v>106.39</v>
      </c>
      <c r="J892" t="s">
        <v>21</v>
      </c>
      <c r="K892" t="s">
        <v>22</v>
      </c>
      <c r="L892">
        <v>1392012000</v>
      </c>
      <c r="M892" s="8">
        <f>(((L892/60)/60)/24)+DATE(1970,1,1)</f>
        <v>41680.25</v>
      </c>
      <c r="N892">
        <v>1392184800</v>
      </c>
      <c r="O892" s="8">
        <f>(((N892/60)/60)/24)+DATE(1970,1,1)</f>
        <v>41682.25</v>
      </c>
      <c r="P892" t="b">
        <v>1</v>
      </c>
      <c r="Q892" t="b">
        <v>1</v>
      </c>
      <c r="R892" t="s">
        <v>33</v>
      </c>
      <c r="S892" t="str">
        <f>LEFT(R892,FIND("/",R892)-1)</f>
        <v>theater</v>
      </c>
      <c r="T892" t="str">
        <f>RIGHT(R892,LEN(R892)-LEN(S892)-1)</f>
        <v>plays</v>
      </c>
    </row>
    <row r="893" spans="1:20" x14ac:dyDescent="0.35">
      <c r="A893">
        <v>817</v>
      </c>
      <c r="B893" s="4" t="s">
        <v>1668</v>
      </c>
      <c r="C893" s="3" t="s">
        <v>1669</v>
      </c>
      <c r="D893">
        <v>51300</v>
      </c>
      <c r="E893">
        <v>189192</v>
      </c>
      <c r="F893">
        <f>ROUND(100*E893/D893,0)</f>
        <v>369</v>
      </c>
      <c r="G893" t="s">
        <v>20</v>
      </c>
      <c r="H893">
        <v>2489</v>
      </c>
      <c r="I893">
        <f>ROUND(IF(H893&gt;0,E893/H893,0),2)</f>
        <v>76.010000000000005</v>
      </c>
      <c r="J893" t="s">
        <v>107</v>
      </c>
      <c r="K893" t="s">
        <v>108</v>
      </c>
      <c r="L893">
        <v>1556946000</v>
      </c>
      <c r="M893" s="8">
        <f>(((L893/60)/60)/24)+DATE(1970,1,1)</f>
        <v>43589.208333333328</v>
      </c>
      <c r="N893">
        <v>1559365200</v>
      </c>
      <c r="O893" s="8">
        <f>(((N893/60)/60)/24)+DATE(1970,1,1)</f>
        <v>43617.208333333328</v>
      </c>
      <c r="P893" t="b">
        <v>0</v>
      </c>
      <c r="Q893" t="b">
        <v>1</v>
      </c>
      <c r="R893" t="s">
        <v>68</v>
      </c>
      <c r="S893" t="str">
        <f>LEFT(R893,FIND("/",R893)-1)</f>
        <v>publishing</v>
      </c>
      <c r="T893" t="str">
        <f>RIGHT(R893,LEN(R893)-LEN(S893)-1)</f>
        <v>nonfiction</v>
      </c>
    </row>
    <row r="894" spans="1:20" x14ac:dyDescent="0.35">
      <c r="A894">
        <v>818</v>
      </c>
      <c r="B894" s="4" t="s">
        <v>676</v>
      </c>
      <c r="C894" s="3" t="s">
        <v>1670</v>
      </c>
      <c r="D894">
        <v>700</v>
      </c>
      <c r="E894">
        <v>7664</v>
      </c>
      <c r="F894">
        <f>ROUND(100*E894/D894,0)</f>
        <v>1095</v>
      </c>
      <c r="G894" t="s">
        <v>20</v>
      </c>
      <c r="H894">
        <v>69</v>
      </c>
      <c r="I894">
        <f>ROUND(IF(H894&gt;0,E894/H894,0),2)</f>
        <v>111.07</v>
      </c>
      <c r="J894" t="s">
        <v>21</v>
      </c>
      <c r="K894" t="s">
        <v>22</v>
      </c>
      <c r="L894">
        <v>1548050400</v>
      </c>
      <c r="M894" s="8">
        <f>(((L894/60)/60)/24)+DATE(1970,1,1)</f>
        <v>43486.25</v>
      </c>
      <c r="N894">
        <v>1549173600</v>
      </c>
      <c r="O894" s="8">
        <f>(((N894/60)/60)/24)+DATE(1970,1,1)</f>
        <v>43499.25</v>
      </c>
      <c r="P894" t="b">
        <v>0</v>
      </c>
      <c r="Q894" t="b">
        <v>1</v>
      </c>
      <c r="R894" t="s">
        <v>33</v>
      </c>
      <c r="S894" t="str">
        <f>LEFT(R894,FIND("/",R894)-1)</f>
        <v>theater</v>
      </c>
      <c r="T894" t="str">
        <f>RIGHT(R894,LEN(R894)-LEN(S894)-1)</f>
        <v>plays</v>
      </c>
    </row>
    <row r="895" spans="1:20" x14ac:dyDescent="0.35">
      <c r="A895">
        <v>820</v>
      </c>
      <c r="B895" s="4" t="s">
        <v>1673</v>
      </c>
      <c r="C895" s="3" t="s">
        <v>1674</v>
      </c>
      <c r="D895">
        <v>1500</v>
      </c>
      <c r="E895">
        <v>12009</v>
      </c>
      <c r="F895">
        <f>ROUND(100*E895/D895,0)</f>
        <v>801</v>
      </c>
      <c r="G895" t="s">
        <v>20</v>
      </c>
      <c r="H895">
        <v>279</v>
      </c>
      <c r="I895">
        <f>ROUND(IF(H895&gt;0,E895/H895,0),2)</f>
        <v>43.04</v>
      </c>
      <c r="J895" t="s">
        <v>40</v>
      </c>
      <c r="K895" t="s">
        <v>41</v>
      </c>
      <c r="L895">
        <v>1532840400</v>
      </c>
      <c r="M895" s="8">
        <f>(((L895/60)/60)/24)+DATE(1970,1,1)</f>
        <v>43310.208333333328</v>
      </c>
      <c r="N895">
        <v>1533963600</v>
      </c>
      <c r="O895" s="8">
        <f>(((N895/60)/60)/24)+DATE(1970,1,1)</f>
        <v>43323.208333333328</v>
      </c>
      <c r="P895" t="b">
        <v>0</v>
      </c>
      <c r="Q895" t="b">
        <v>1</v>
      </c>
      <c r="R895" t="s">
        <v>23</v>
      </c>
      <c r="S895" t="str">
        <f>LEFT(R895,FIND("/",R895)-1)</f>
        <v>music</v>
      </c>
      <c r="T895" t="str">
        <f>RIGHT(R895,LEN(R895)-LEN(S895)-1)</f>
        <v>rock</v>
      </c>
    </row>
    <row r="896" spans="1:20" x14ac:dyDescent="0.35">
      <c r="A896">
        <v>821</v>
      </c>
      <c r="B896" s="4" t="s">
        <v>1675</v>
      </c>
      <c r="C896" s="3" t="s">
        <v>1676</v>
      </c>
      <c r="D896">
        <v>4900</v>
      </c>
      <c r="E896">
        <v>14273</v>
      </c>
      <c r="F896">
        <f>ROUND(100*E896/D896,0)</f>
        <v>291</v>
      </c>
      <c r="G896" t="s">
        <v>20</v>
      </c>
      <c r="H896">
        <v>210</v>
      </c>
      <c r="I896">
        <f>ROUND(IF(H896&gt;0,E896/H896,0),2)</f>
        <v>67.97</v>
      </c>
      <c r="J896" t="s">
        <v>21</v>
      </c>
      <c r="K896" t="s">
        <v>22</v>
      </c>
      <c r="L896">
        <v>1488261600</v>
      </c>
      <c r="M896" s="8">
        <f>(((L896/60)/60)/24)+DATE(1970,1,1)</f>
        <v>42794.25</v>
      </c>
      <c r="N896">
        <v>1489381200</v>
      </c>
      <c r="O896" s="8">
        <f>(((N896/60)/60)/24)+DATE(1970,1,1)</f>
        <v>42807.208333333328</v>
      </c>
      <c r="P896" t="b">
        <v>0</v>
      </c>
      <c r="Q896" t="b">
        <v>0</v>
      </c>
      <c r="R896" t="s">
        <v>42</v>
      </c>
      <c r="S896" t="str">
        <f>LEFT(R896,FIND("/",R896)-1)</f>
        <v>film &amp; video</v>
      </c>
      <c r="T896" t="str">
        <f>RIGHT(R896,LEN(R896)-LEN(S896)-1)</f>
        <v>documentary</v>
      </c>
    </row>
    <row r="897" spans="1:20" x14ac:dyDescent="0.35">
      <c r="A897">
        <v>822</v>
      </c>
      <c r="B897" s="4" t="s">
        <v>1677</v>
      </c>
      <c r="C897" s="3" t="s">
        <v>1678</v>
      </c>
      <c r="D897">
        <v>54000</v>
      </c>
      <c r="E897">
        <v>188982</v>
      </c>
      <c r="F897">
        <f>ROUND(100*E897/D897,0)</f>
        <v>350</v>
      </c>
      <c r="G897" t="s">
        <v>20</v>
      </c>
      <c r="H897">
        <v>2100</v>
      </c>
      <c r="I897">
        <f>ROUND(IF(H897&gt;0,E897/H897,0),2)</f>
        <v>89.99</v>
      </c>
      <c r="J897" t="s">
        <v>21</v>
      </c>
      <c r="K897" t="s">
        <v>22</v>
      </c>
      <c r="L897">
        <v>1393567200</v>
      </c>
      <c r="M897" s="8">
        <f>(((L897/60)/60)/24)+DATE(1970,1,1)</f>
        <v>41698.25</v>
      </c>
      <c r="N897">
        <v>1395032400</v>
      </c>
      <c r="O897" s="8">
        <f>(((N897/60)/60)/24)+DATE(1970,1,1)</f>
        <v>41715.208333333336</v>
      </c>
      <c r="P897" t="b">
        <v>0</v>
      </c>
      <c r="Q897" t="b">
        <v>0</v>
      </c>
      <c r="R897" t="s">
        <v>23</v>
      </c>
      <c r="S897" t="str">
        <f>LEFT(R897,FIND("/",R897)-1)</f>
        <v>music</v>
      </c>
      <c r="T897" t="str">
        <f>RIGHT(R897,LEN(R897)-LEN(S897)-1)</f>
        <v>rock</v>
      </c>
    </row>
    <row r="898" spans="1:20" x14ac:dyDescent="0.35">
      <c r="A898">
        <v>823</v>
      </c>
      <c r="B898" s="4" t="s">
        <v>1679</v>
      </c>
      <c r="C898" s="3" t="s">
        <v>1680</v>
      </c>
      <c r="D898">
        <v>4100</v>
      </c>
      <c r="E898">
        <v>14640</v>
      </c>
      <c r="F898">
        <f>ROUND(100*E898/D898,0)</f>
        <v>357</v>
      </c>
      <c r="G898" t="s">
        <v>20</v>
      </c>
      <c r="H898">
        <v>252</v>
      </c>
      <c r="I898">
        <f>ROUND(IF(H898&gt;0,E898/H898,0),2)</f>
        <v>58.1</v>
      </c>
      <c r="J898" t="s">
        <v>21</v>
      </c>
      <c r="K898" t="s">
        <v>22</v>
      </c>
      <c r="L898">
        <v>1410325200</v>
      </c>
      <c r="M898" s="8">
        <f>(((L898/60)/60)/24)+DATE(1970,1,1)</f>
        <v>41892.208333333336</v>
      </c>
      <c r="N898">
        <v>1412485200</v>
      </c>
      <c r="O898" s="8">
        <f>(((N898/60)/60)/24)+DATE(1970,1,1)</f>
        <v>41917.208333333336</v>
      </c>
      <c r="P898" t="b">
        <v>1</v>
      </c>
      <c r="Q898" t="b">
        <v>1</v>
      </c>
      <c r="R898" t="s">
        <v>23</v>
      </c>
      <c r="S898" t="str">
        <f>LEFT(R898,FIND("/",R898)-1)</f>
        <v>music</v>
      </c>
      <c r="T898" t="str">
        <f>RIGHT(R898,LEN(R898)-LEN(S898)-1)</f>
        <v>rock</v>
      </c>
    </row>
    <row r="899" spans="1:20" x14ac:dyDescent="0.35">
      <c r="A899">
        <v>824</v>
      </c>
      <c r="B899" s="4" t="s">
        <v>1681</v>
      </c>
      <c r="C899" s="3" t="s">
        <v>1682</v>
      </c>
      <c r="D899">
        <v>85000</v>
      </c>
      <c r="E899">
        <v>107516</v>
      </c>
      <c r="F899">
        <f>ROUND(100*E899/D899,0)</f>
        <v>126</v>
      </c>
      <c r="G899" t="s">
        <v>20</v>
      </c>
      <c r="H899">
        <v>1280</v>
      </c>
      <c r="I899">
        <f>ROUND(IF(H899&gt;0,E899/H899,0),2)</f>
        <v>84</v>
      </c>
      <c r="J899" t="s">
        <v>21</v>
      </c>
      <c r="K899" t="s">
        <v>22</v>
      </c>
      <c r="L899">
        <v>1276923600</v>
      </c>
      <c r="M899" s="8">
        <f>(((L899/60)/60)/24)+DATE(1970,1,1)</f>
        <v>40348.208333333336</v>
      </c>
      <c r="N899">
        <v>1279688400</v>
      </c>
      <c r="O899" s="8">
        <f>(((N899/60)/60)/24)+DATE(1970,1,1)</f>
        <v>40380.208333333336</v>
      </c>
      <c r="P899" t="b">
        <v>0</v>
      </c>
      <c r="Q899" t="b">
        <v>1</v>
      </c>
      <c r="R899" t="s">
        <v>68</v>
      </c>
      <c r="S899" t="str">
        <f>LEFT(R899,FIND("/",R899)-1)</f>
        <v>publishing</v>
      </c>
      <c r="T899" t="str">
        <f>RIGHT(R899,LEN(R899)-LEN(S899)-1)</f>
        <v>nonfiction</v>
      </c>
    </row>
    <row r="900" spans="1:20" x14ac:dyDescent="0.35">
      <c r="A900">
        <v>825</v>
      </c>
      <c r="B900" s="4" t="s">
        <v>1683</v>
      </c>
      <c r="C900" s="3" t="s">
        <v>1684</v>
      </c>
      <c r="D900">
        <v>3600</v>
      </c>
      <c r="E900">
        <v>13950</v>
      </c>
      <c r="F900">
        <f>ROUND(100*E900/D900,0)</f>
        <v>388</v>
      </c>
      <c r="G900" t="s">
        <v>20</v>
      </c>
      <c r="H900">
        <v>157</v>
      </c>
      <c r="I900">
        <f>ROUND(IF(H900&gt;0,E900/H900,0),2)</f>
        <v>88.85</v>
      </c>
      <c r="J900" t="s">
        <v>40</v>
      </c>
      <c r="K900" t="s">
        <v>41</v>
      </c>
      <c r="L900">
        <v>1500958800</v>
      </c>
      <c r="M900" s="8">
        <f>(((L900/60)/60)/24)+DATE(1970,1,1)</f>
        <v>42941.208333333328</v>
      </c>
      <c r="N900">
        <v>1501995600</v>
      </c>
      <c r="O900" s="8">
        <f>(((N900/60)/60)/24)+DATE(1970,1,1)</f>
        <v>42953.208333333328</v>
      </c>
      <c r="P900" t="b">
        <v>0</v>
      </c>
      <c r="Q900" t="b">
        <v>0</v>
      </c>
      <c r="R900" t="s">
        <v>100</v>
      </c>
      <c r="S900" t="str">
        <f>LEFT(R900,FIND("/",R900)-1)</f>
        <v>film &amp; video</v>
      </c>
      <c r="T900" t="str">
        <f>RIGHT(R900,LEN(R900)-LEN(S900)-1)</f>
        <v>shorts</v>
      </c>
    </row>
    <row r="901" spans="1:20" ht="31" x14ac:dyDescent="0.35">
      <c r="A901">
        <v>826</v>
      </c>
      <c r="B901" s="4" t="s">
        <v>1685</v>
      </c>
      <c r="C901" s="3" t="s">
        <v>1686</v>
      </c>
      <c r="D901">
        <v>2800</v>
      </c>
      <c r="E901">
        <v>12797</v>
      </c>
      <c r="F901">
        <f>ROUND(100*E901/D901,0)</f>
        <v>457</v>
      </c>
      <c r="G901" t="s">
        <v>20</v>
      </c>
      <c r="H901">
        <v>194</v>
      </c>
      <c r="I901">
        <f>ROUND(IF(H901&gt;0,E901/H901,0),2)</f>
        <v>65.959999999999994</v>
      </c>
      <c r="J901" t="s">
        <v>21</v>
      </c>
      <c r="K901" t="s">
        <v>22</v>
      </c>
      <c r="L901">
        <v>1292220000</v>
      </c>
      <c r="M901" s="8">
        <f>(((L901/60)/60)/24)+DATE(1970,1,1)</f>
        <v>40525.25</v>
      </c>
      <c r="N901">
        <v>1294639200</v>
      </c>
      <c r="O901" s="8">
        <f>(((N901/60)/60)/24)+DATE(1970,1,1)</f>
        <v>40553.25</v>
      </c>
      <c r="P901" t="b">
        <v>0</v>
      </c>
      <c r="Q901" t="b">
        <v>1</v>
      </c>
      <c r="R901" t="s">
        <v>33</v>
      </c>
      <c r="S901" t="str">
        <f>LEFT(R901,FIND("/",R901)-1)</f>
        <v>theater</v>
      </c>
      <c r="T901" t="str">
        <f>RIGHT(R901,LEN(R901)-LEN(S901)-1)</f>
        <v>plays</v>
      </c>
    </row>
    <row r="902" spans="1:20" ht="31" x14ac:dyDescent="0.35">
      <c r="A902">
        <v>827</v>
      </c>
      <c r="B902" s="4" t="s">
        <v>1687</v>
      </c>
      <c r="C902" s="3" t="s">
        <v>1688</v>
      </c>
      <c r="D902">
        <v>2300</v>
      </c>
      <c r="E902">
        <v>6134</v>
      </c>
      <c r="F902">
        <f>ROUND(100*E902/D902,0)</f>
        <v>267</v>
      </c>
      <c r="G902" t="s">
        <v>20</v>
      </c>
      <c r="H902">
        <v>82</v>
      </c>
      <c r="I902">
        <f>ROUND(IF(H902&gt;0,E902/H902,0),2)</f>
        <v>74.8</v>
      </c>
      <c r="J902" t="s">
        <v>26</v>
      </c>
      <c r="K902" t="s">
        <v>27</v>
      </c>
      <c r="L902">
        <v>1304398800</v>
      </c>
      <c r="M902" s="8">
        <f>(((L902/60)/60)/24)+DATE(1970,1,1)</f>
        <v>40666.208333333336</v>
      </c>
      <c r="N902">
        <v>1305435600</v>
      </c>
      <c r="O902" s="8">
        <f>(((N902/60)/60)/24)+DATE(1970,1,1)</f>
        <v>40678.208333333336</v>
      </c>
      <c r="P902" t="b">
        <v>0</v>
      </c>
      <c r="Q902" t="b">
        <v>1</v>
      </c>
      <c r="R902" t="s">
        <v>53</v>
      </c>
      <c r="S902" t="str">
        <f>LEFT(R902,FIND("/",R902)-1)</f>
        <v>film &amp; video</v>
      </c>
      <c r="T902" t="str">
        <f>RIGHT(R902,LEN(R902)-LEN(S902)-1)</f>
        <v>drama</v>
      </c>
    </row>
    <row r="903" spans="1:20" ht="31" x14ac:dyDescent="0.35">
      <c r="A903">
        <v>831</v>
      </c>
      <c r="B903" s="4" t="s">
        <v>1695</v>
      </c>
      <c r="C903" s="3" t="s">
        <v>1696</v>
      </c>
      <c r="D903">
        <v>97100</v>
      </c>
      <c r="E903">
        <v>105817</v>
      </c>
      <c r="F903">
        <f>ROUND(100*E903/D903,0)</f>
        <v>109</v>
      </c>
      <c r="G903" t="s">
        <v>20</v>
      </c>
      <c r="H903">
        <v>4233</v>
      </c>
      <c r="I903">
        <f>ROUND(IF(H903&gt;0,E903/H903,0),2)</f>
        <v>25</v>
      </c>
      <c r="J903" t="s">
        <v>21</v>
      </c>
      <c r="K903" t="s">
        <v>22</v>
      </c>
      <c r="L903">
        <v>1332738000</v>
      </c>
      <c r="M903" s="8">
        <f>(((L903/60)/60)/24)+DATE(1970,1,1)</f>
        <v>40994.208333333336</v>
      </c>
      <c r="N903">
        <v>1335675600</v>
      </c>
      <c r="O903" s="8">
        <f>(((N903/60)/60)/24)+DATE(1970,1,1)</f>
        <v>41028.208333333336</v>
      </c>
      <c r="P903" t="b">
        <v>0</v>
      </c>
      <c r="Q903" t="b">
        <v>0</v>
      </c>
      <c r="R903" t="s">
        <v>122</v>
      </c>
      <c r="S903" t="str">
        <f>LEFT(R903,FIND("/",R903)-1)</f>
        <v>photography</v>
      </c>
      <c r="T903" t="str">
        <f>RIGHT(R903,LEN(R903)-LEN(S903)-1)</f>
        <v>photography books</v>
      </c>
    </row>
    <row r="904" spans="1:20" x14ac:dyDescent="0.35">
      <c r="A904">
        <v>832</v>
      </c>
      <c r="B904" s="4" t="s">
        <v>1697</v>
      </c>
      <c r="C904" s="3" t="s">
        <v>1698</v>
      </c>
      <c r="D904">
        <v>43200</v>
      </c>
      <c r="E904">
        <v>136156</v>
      </c>
      <c r="F904">
        <f>ROUND(100*E904/D904,0)</f>
        <v>315</v>
      </c>
      <c r="G904" t="s">
        <v>20</v>
      </c>
      <c r="H904">
        <v>1297</v>
      </c>
      <c r="I904">
        <f>ROUND(IF(H904&gt;0,E904/H904,0),2)</f>
        <v>104.98</v>
      </c>
      <c r="J904" t="s">
        <v>36</v>
      </c>
      <c r="K904" t="s">
        <v>37</v>
      </c>
      <c r="L904">
        <v>1445490000</v>
      </c>
      <c r="M904" s="8">
        <f>(((L904/60)/60)/24)+DATE(1970,1,1)</f>
        <v>42299.208333333328</v>
      </c>
      <c r="N904">
        <v>1448431200</v>
      </c>
      <c r="O904" s="8">
        <f>(((N904/60)/60)/24)+DATE(1970,1,1)</f>
        <v>42333.25</v>
      </c>
      <c r="P904" t="b">
        <v>1</v>
      </c>
      <c r="Q904" t="b">
        <v>0</v>
      </c>
      <c r="R904" t="s">
        <v>206</v>
      </c>
      <c r="S904" t="str">
        <f>LEFT(R904,FIND("/",R904)-1)</f>
        <v>publishing</v>
      </c>
      <c r="T904" t="str">
        <f>RIGHT(R904,LEN(R904)-LEN(S904)-1)</f>
        <v>translations</v>
      </c>
    </row>
    <row r="905" spans="1:20" x14ac:dyDescent="0.35">
      <c r="A905">
        <v>833</v>
      </c>
      <c r="B905" s="4" t="s">
        <v>1699</v>
      </c>
      <c r="C905" s="3" t="s">
        <v>1700</v>
      </c>
      <c r="D905">
        <v>6800</v>
      </c>
      <c r="E905">
        <v>10723</v>
      </c>
      <c r="F905">
        <f>ROUND(100*E905/D905,0)</f>
        <v>158</v>
      </c>
      <c r="G905" t="s">
        <v>20</v>
      </c>
      <c r="H905">
        <v>165</v>
      </c>
      <c r="I905">
        <f>ROUND(IF(H905&gt;0,E905/H905,0),2)</f>
        <v>64.989999999999995</v>
      </c>
      <c r="J905" t="s">
        <v>36</v>
      </c>
      <c r="K905" t="s">
        <v>37</v>
      </c>
      <c r="L905">
        <v>1297663200</v>
      </c>
      <c r="M905" s="8">
        <f>(((L905/60)/60)/24)+DATE(1970,1,1)</f>
        <v>40588.25</v>
      </c>
      <c r="N905">
        <v>1298613600</v>
      </c>
      <c r="O905" s="8">
        <f>(((N905/60)/60)/24)+DATE(1970,1,1)</f>
        <v>40599.25</v>
      </c>
      <c r="P905" t="b">
        <v>0</v>
      </c>
      <c r="Q905" t="b">
        <v>0</v>
      </c>
      <c r="R905" t="s">
        <v>206</v>
      </c>
      <c r="S905" t="str">
        <f>LEFT(R905,FIND("/",R905)-1)</f>
        <v>publishing</v>
      </c>
      <c r="T905" t="str">
        <f>RIGHT(R905,LEN(R905)-LEN(S905)-1)</f>
        <v>translations</v>
      </c>
    </row>
    <row r="906" spans="1:20" x14ac:dyDescent="0.35">
      <c r="A906">
        <v>834</v>
      </c>
      <c r="B906" s="4" t="s">
        <v>1701</v>
      </c>
      <c r="C906" s="3" t="s">
        <v>1702</v>
      </c>
      <c r="D906">
        <v>7300</v>
      </c>
      <c r="E906">
        <v>11228</v>
      </c>
      <c r="F906">
        <f>ROUND(100*E906/D906,0)</f>
        <v>154</v>
      </c>
      <c r="G906" t="s">
        <v>20</v>
      </c>
      <c r="H906">
        <v>119</v>
      </c>
      <c r="I906">
        <f>ROUND(IF(H906&gt;0,E906/H906,0),2)</f>
        <v>94.35</v>
      </c>
      <c r="J906" t="s">
        <v>21</v>
      </c>
      <c r="K906" t="s">
        <v>22</v>
      </c>
      <c r="L906">
        <v>1371963600</v>
      </c>
      <c r="M906" s="8">
        <f>(((L906/60)/60)/24)+DATE(1970,1,1)</f>
        <v>41448.208333333336</v>
      </c>
      <c r="N906">
        <v>1372482000</v>
      </c>
      <c r="O906" s="8">
        <f>(((N906/60)/60)/24)+DATE(1970,1,1)</f>
        <v>41454.208333333336</v>
      </c>
      <c r="P906" t="b">
        <v>0</v>
      </c>
      <c r="Q906" t="b">
        <v>0</v>
      </c>
      <c r="R906" t="s">
        <v>33</v>
      </c>
      <c r="S906" t="str">
        <f>LEFT(R906,FIND("/",R906)-1)</f>
        <v>theater</v>
      </c>
      <c r="T906" t="str">
        <f>RIGHT(R906,LEN(R906)-LEN(S906)-1)</f>
        <v>plays</v>
      </c>
    </row>
    <row r="907" spans="1:20" x14ac:dyDescent="0.35">
      <c r="A907">
        <v>837</v>
      </c>
      <c r="B907" s="4" t="s">
        <v>1707</v>
      </c>
      <c r="C907" s="3" t="s">
        <v>1708</v>
      </c>
      <c r="D907">
        <v>17700</v>
      </c>
      <c r="E907">
        <v>150960</v>
      </c>
      <c r="F907">
        <f>ROUND(100*E907/D907,0)</f>
        <v>853</v>
      </c>
      <c r="G907" t="s">
        <v>20</v>
      </c>
      <c r="H907">
        <v>1797</v>
      </c>
      <c r="I907">
        <f>ROUND(IF(H907&gt;0,E907/H907,0),2)</f>
        <v>84.01</v>
      </c>
      <c r="J907" t="s">
        <v>21</v>
      </c>
      <c r="K907" t="s">
        <v>22</v>
      </c>
      <c r="L907">
        <v>1301202000</v>
      </c>
      <c r="M907" s="8">
        <f>(((L907/60)/60)/24)+DATE(1970,1,1)</f>
        <v>40629.208333333336</v>
      </c>
      <c r="N907">
        <v>1305867600</v>
      </c>
      <c r="O907" s="8">
        <f>(((N907/60)/60)/24)+DATE(1970,1,1)</f>
        <v>40683.208333333336</v>
      </c>
      <c r="P907" t="b">
        <v>0</v>
      </c>
      <c r="Q907" t="b">
        <v>0</v>
      </c>
      <c r="R907" t="s">
        <v>159</v>
      </c>
      <c r="S907" t="str">
        <f>LEFT(R907,FIND("/",R907)-1)</f>
        <v>music</v>
      </c>
      <c r="T907" t="str">
        <f>RIGHT(R907,LEN(R907)-LEN(S907)-1)</f>
        <v>jazz</v>
      </c>
    </row>
    <row r="908" spans="1:20" x14ac:dyDescent="0.35">
      <c r="A908">
        <v>838</v>
      </c>
      <c r="B908" s="4" t="s">
        <v>1709</v>
      </c>
      <c r="C908" s="3" t="s">
        <v>1710</v>
      </c>
      <c r="D908">
        <v>6400</v>
      </c>
      <c r="E908">
        <v>8890</v>
      </c>
      <c r="F908">
        <f>ROUND(100*E908/D908,0)</f>
        <v>139</v>
      </c>
      <c r="G908" t="s">
        <v>20</v>
      </c>
      <c r="H908">
        <v>261</v>
      </c>
      <c r="I908">
        <f>ROUND(IF(H908&gt;0,E908/H908,0),2)</f>
        <v>34.06</v>
      </c>
      <c r="J908" t="s">
        <v>21</v>
      </c>
      <c r="K908" t="s">
        <v>22</v>
      </c>
      <c r="L908">
        <v>1538024400</v>
      </c>
      <c r="M908" s="8">
        <f>(((L908/60)/60)/24)+DATE(1970,1,1)</f>
        <v>43370.208333333328</v>
      </c>
      <c r="N908">
        <v>1538802000</v>
      </c>
      <c r="O908" s="8">
        <f>(((N908/60)/60)/24)+DATE(1970,1,1)</f>
        <v>43379.208333333328</v>
      </c>
      <c r="P908" t="b">
        <v>0</v>
      </c>
      <c r="Q908" t="b">
        <v>0</v>
      </c>
      <c r="R908" t="s">
        <v>33</v>
      </c>
      <c r="S908" t="str">
        <f>LEFT(R908,FIND("/",R908)-1)</f>
        <v>theater</v>
      </c>
      <c r="T908" t="str">
        <f>RIGHT(R908,LEN(R908)-LEN(S908)-1)</f>
        <v>plays</v>
      </c>
    </row>
    <row r="909" spans="1:20" x14ac:dyDescent="0.35">
      <c r="A909">
        <v>839</v>
      </c>
      <c r="B909" s="4" t="s">
        <v>1711</v>
      </c>
      <c r="C909" s="3" t="s">
        <v>1712</v>
      </c>
      <c r="D909">
        <v>7700</v>
      </c>
      <c r="E909">
        <v>14644</v>
      </c>
      <c r="F909">
        <f>ROUND(100*E909/D909,0)</f>
        <v>190</v>
      </c>
      <c r="G909" t="s">
        <v>20</v>
      </c>
      <c r="H909">
        <v>157</v>
      </c>
      <c r="I909">
        <f>ROUND(IF(H909&gt;0,E909/H909,0),2)</f>
        <v>93.27</v>
      </c>
      <c r="J909" t="s">
        <v>21</v>
      </c>
      <c r="K909" t="s">
        <v>22</v>
      </c>
      <c r="L909">
        <v>1395032400</v>
      </c>
      <c r="M909" s="8">
        <f>(((L909/60)/60)/24)+DATE(1970,1,1)</f>
        <v>41715.208333333336</v>
      </c>
      <c r="N909">
        <v>1398920400</v>
      </c>
      <c r="O909" s="8">
        <f>(((N909/60)/60)/24)+DATE(1970,1,1)</f>
        <v>41760.208333333336</v>
      </c>
      <c r="P909" t="b">
        <v>0</v>
      </c>
      <c r="Q909" t="b">
        <v>1</v>
      </c>
      <c r="R909" t="s">
        <v>42</v>
      </c>
      <c r="S909" t="str">
        <f>LEFT(R909,FIND("/",R909)-1)</f>
        <v>film &amp; video</v>
      </c>
      <c r="T909" t="str">
        <f>RIGHT(R909,LEN(R909)-LEN(S909)-1)</f>
        <v>documentary</v>
      </c>
    </row>
    <row r="910" spans="1:20" x14ac:dyDescent="0.35">
      <c r="A910">
        <v>840</v>
      </c>
      <c r="B910" s="4" t="s">
        <v>1713</v>
      </c>
      <c r="C910" s="3" t="s">
        <v>1714</v>
      </c>
      <c r="D910">
        <v>116300</v>
      </c>
      <c r="E910">
        <v>116583</v>
      </c>
      <c r="F910">
        <f>ROUND(100*E910/D910,0)</f>
        <v>100</v>
      </c>
      <c r="G910" t="s">
        <v>20</v>
      </c>
      <c r="H910">
        <v>3533</v>
      </c>
      <c r="I910">
        <f>ROUND(IF(H910&gt;0,E910/H910,0),2)</f>
        <v>33</v>
      </c>
      <c r="J910" t="s">
        <v>21</v>
      </c>
      <c r="K910" t="s">
        <v>22</v>
      </c>
      <c r="L910">
        <v>1405486800</v>
      </c>
      <c r="M910" s="8">
        <f>(((L910/60)/60)/24)+DATE(1970,1,1)</f>
        <v>41836.208333333336</v>
      </c>
      <c r="N910">
        <v>1405659600</v>
      </c>
      <c r="O910" s="8">
        <f>(((N910/60)/60)/24)+DATE(1970,1,1)</f>
        <v>41838.208333333336</v>
      </c>
      <c r="P910" t="b">
        <v>0</v>
      </c>
      <c r="Q910" t="b">
        <v>1</v>
      </c>
      <c r="R910" t="s">
        <v>33</v>
      </c>
      <c r="S910" t="str">
        <f>LEFT(R910,FIND("/",R910)-1)</f>
        <v>theater</v>
      </c>
      <c r="T910" t="str">
        <f>RIGHT(R910,LEN(R910)-LEN(S910)-1)</f>
        <v>plays</v>
      </c>
    </row>
    <row r="911" spans="1:20" x14ac:dyDescent="0.35">
      <c r="A911">
        <v>841</v>
      </c>
      <c r="B911" s="4" t="s">
        <v>1715</v>
      </c>
      <c r="C911" s="3" t="s">
        <v>1716</v>
      </c>
      <c r="D911">
        <v>9100</v>
      </c>
      <c r="E911">
        <v>12991</v>
      </c>
      <c r="F911">
        <f>ROUND(100*E911/D911,0)</f>
        <v>143</v>
      </c>
      <c r="G911" t="s">
        <v>20</v>
      </c>
      <c r="H911">
        <v>155</v>
      </c>
      <c r="I911">
        <f>ROUND(IF(H911&gt;0,E911/H911,0),2)</f>
        <v>83.81</v>
      </c>
      <c r="J911" t="s">
        <v>21</v>
      </c>
      <c r="K911" t="s">
        <v>22</v>
      </c>
      <c r="L911">
        <v>1455861600</v>
      </c>
      <c r="M911" s="8">
        <f>(((L911/60)/60)/24)+DATE(1970,1,1)</f>
        <v>42419.25</v>
      </c>
      <c r="N911">
        <v>1457244000</v>
      </c>
      <c r="O911" s="8">
        <f>(((N911/60)/60)/24)+DATE(1970,1,1)</f>
        <v>42435.25</v>
      </c>
      <c r="P911" t="b">
        <v>0</v>
      </c>
      <c r="Q911" t="b">
        <v>0</v>
      </c>
      <c r="R911" t="s">
        <v>28</v>
      </c>
      <c r="S911" t="str">
        <f>LEFT(R911,FIND("/",R911)-1)</f>
        <v>technology</v>
      </c>
      <c r="T911" t="str">
        <f>RIGHT(R911,LEN(R911)-LEN(S911)-1)</f>
        <v>web</v>
      </c>
    </row>
    <row r="912" spans="1:20" ht="31" x14ac:dyDescent="0.35">
      <c r="A912">
        <v>842</v>
      </c>
      <c r="B912" s="4" t="s">
        <v>1717</v>
      </c>
      <c r="C912" s="3" t="s">
        <v>1718</v>
      </c>
      <c r="D912">
        <v>1500</v>
      </c>
      <c r="E912">
        <v>8447</v>
      </c>
      <c r="F912">
        <f>ROUND(100*E912/D912,0)</f>
        <v>563</v>
      </c>
      <c r="G912" t="s">
        <v>20</v>
      </c>
      <c r="H912">
        <v>132</v>
      </c>
      <c r="I912">
        <f>ROUND(IF(H912&gt;0,E912/H912,0),2)</f>
        <v>63.99</v>
      </c>
      <c r="J912" t="s">
        <v>107</v>
      </c>
      <c r="K912" t="s">
        <v>108</v>
      </c>
      <c r="L912">
        <v>1529038800</v>
      </c>
      <c r="M912" s="8">
        <f>(((L912/60)/60)/24)+DATE(1970,1,1)</f>
        <v>43266.208333333328</v>
      </c>
      <c r="N912">
        <v>1529298000</v>
      </c>
      <c r="O912" s="8">
        <f>(((N912/60)/60)/24)+DATE(1970,1,1)</f>
        <v>43269.208333333328</v>
      </c>
      <c r="P912" t="b">
        <v>0</v>
      </c>
      <c r="Q912" t="b">
        <v>0</v>
      </c>
      <c r="R912" t="s">
        <v>65</v>
      </c>
      <c r="S912" t="str">
        <f>LEFT(R912,FIND("/",R912)-1)</f>
        <v>technology</v>
      </c>
      <c r="T912" t="str">
        <f>RIGHT(R912,LEN(R912)-LEN(S912)-1)</f>
        <v>wearables</v>
      </c>
    </row>
    <row r="913" spans="1:20" x14ac:dyDescent="0.35">
      <c r="A913">
        <v>845</v>
      </c>
      <c r="B913" s="4" t="s">
        <v>1723</v>
      </c>
      <c r="C913" s="3" t="s">
        <v>1724</v>
      </c>
      <c r="D913">
        <v>69900</v>
      </c>
      <c r="E913">
        <v>138087</v>
      </c>
      <c r="F913">
        <f>ROUND(100*E913/D913,0)</f>
        <v>198</v>
      </c>
      <c r="G913" t="s">
        <v>20</v>
      </c>
      <c r="H913">
        <v>1354</v>
      </c>
      <c r="I913">
        <f>ROUND(IF(H913&gt;0,E913/H913,0),2)</f>
        <v>101.98</v>
      </c>
      <c r="J913" t="s">
        <v>40</v>
      </c>
      <c r="K913" t="s">
        <v>41</v>
      </c>
      <c r="L913">
        <v>1526360400</v>
      </c>
      <c r="M913" s="8">
        <f>(((L913/60)/60)/24)+DATE(1970,1,1)</f>
        <v>43235.208333333328</v>
      </c>
      <c r="N913">
        <v>1529557200</v>
      </c>
      <c r="O913" s="8">
        <f>(((N913/60)/60)/24)+DATE(1970,1,1)</f>
        <v>43272.208333333328</v>
      </c>
      <c r="P913" t="b">
        <v>0</v>
      </c>
      <c r="Q913" t="b">
        <v>0</v>
      </c>
      <c r="R913" t="s">
        <v>28</v>
      </c>
      <c r="S913" t="str">
        <f>LEFT(R913,FIND("/",R913)-1)</f>
        <v>technology</v>
      </c>
      <c r="T913" t="str">
        <f>RIGHT(R913,LEN(R913)-LEN(S913)-1)</f>
        <v>web</v>
      </c>
    </row>
    <row r="914" spans="1:20" x14ac:dyDescent="0.35">
      <c r="A914">
        <v>846</v>
      </c>
      <c r="B914" s="4" t="s">
        <v>1725</v>
      </c>
      <c r="C914" s="3" t="s">
        <v>1726</v>
      </c>
      <c r="D914">
        <v>1000</v>
      </c>
      <c r="E914">
        <v>5085</v>
      </c>
      <c r="F914">
        <f>ROUND(100*E914/D914,0)</f>
        <v>509</v>
      </c>
      <c r="G914" t="s">
        <v>20</v>
      </c>
      <c r="H914">
        <v>48</v>
      </c>
      <c r="I914">
        <f>ROUND(IF(H914&gt;0,E914/H914,0),2)</f>
        <v>105.94</v>
      </c>
      <c r="J914" t="s">
        <v>21</v>
      </c>
      <c r="K914" t="s">
        <v>22</v>
      </c>
      <c r="L914">
        <v>1532149200</v>
      </c>
      <c r="M914" s="8">
        <f>(((L914/60)/60)/24)+DATE(1970,1,1)</f>
        <v>43302.208333333328</v>
      </c>
      <c r="N914">
        <v>1535259600</v>
      </c>
      <c r="O914" s="8">
        <f>(((N914/60)/60)/24)+DATE(1970,1,1)</f>
        <v>43338.208333333328</v>
      </c>
      <c r="P914" t="b">
        <v>1</v>
      </c>
      <c r="Q914" t="b">
        <v>1</v>
      </c>
      <c r="R914" t="s">
        <v>28</v>
      </c>
      <c r="S914" t="str">
        <f>LEFT(R914,FIND("/",R914)-1)</f>
        <v>technology</v>
      </c>
      <c r="T914" t="str">
        <f>RIGHT(R914,LEN(R914)-LEN(S914)-1)</f>
        <v>web</v>
      </c>
    </row>
    <row r="915" spans="1:20" x14ac:dyDescent="0.35">
      <c r="A915">
        <v>847</v>
      </c>
      <c r="B915" s="4" t="s">
        <v>1727</v>
      </c>
      <c r="C915" s="3" t="s">
        <v>1728</v>
      </c>
      <c r="D915">
        <v>4700</v>
      </c>
      <c r="E915">
        <v>11174</v>
      </c>
      <c r="F915">
        <f>ROUND(100*E915/D915,0)</f>
        <v>238</v>
      </c>
      <c r="G915" t="s">
        <v>20</v>
      </c>
      <c r="H915">
        <v>110</v>
      </c>
      <c r="I915">
        <f>ROUND(IF(H915&gt;0,E915/H915,0),2)</f>
        <v>101.58</v>
      </c>
      <c r="J915" t="s">
        <v>21</v>
      </c>
      <c r="K915" t="s">
        <v>22</v>
      </c>
      <c r="L915">
        <v>1515304800</v>
      </c>
      <c r="M915" s="8">
        <f>(((L915/60)/60)/24)+DATE(1970,1,1)</f>
        <v>43107.25</v>
      </c>
      <c r="N915">
        <v>1515564000</v>
      </c>
      <c r="O915" s="8">
        <f>(((N915/60)/60)/24)+DATE(1970,1,1)</f>
        <v>43110.25</v>
      </c>
      <c r="P915" t="b">
        <v>0</v>
      </c>
      <c r="Q915" t="b">
        <v>0</v>
      </c>
      <c r="R915" t="s">
        <v>17</v>
      </c>
      <c r="S915" t="str">
        <f>LEFT(R915,FIND("/",R915)-1)</f>
        <v>food</v>
      </c>
      <c r="T915" t="str">
        <f>RIGHT(R915,LEN(R915)-LEN(S915)-1)</f>
        <v>food trucks</v>
      </c>
    </row>
    <row r="916" spans="1:20" x14ac:dyDescent="0.35">
      <c r="A916">
        <v>848</v>
      </c>
      <c r="B916" s="4" t="s">
        <v>1729</v>
      </c>
      <c r="C916" s="3" t="s">
        <v>1730</v>
      </c>
      <c r="D916">
        <v>3200</v>
      </c>
      <c r="E916">
        <v>10831</v>
      </c>
      <c r="F916">
        <f>ROUND(100*E916/D916,0)</f>
        <v>338</v>
      </c>
      <c r="G916" t="s">
        <v>20</v>
      </c>
      <c r="H916">
        <v>172</v>
      </c>
      <c r="I916">
        <f>ROUND(IF(H916&gt;0,E916/H916,0),2)</f>
        <v>62.97</v>
      </c>
      <c r="J916" t="s">
        <v>21</v>
      </c>
      <c r="K916" t="s">
        <v>22</v>
      </c>
      <c r="L916">
        <v>1276318800</v>
      </c>
      <c r="M916" s="8">
        <f>(((L916/60)/60)/24)+DATE(1970,1,1)</f>
        <v>40341.208333333336</v>
      </c>
      <c r="N916">
        <v>1277096400</v>
      </c>
      <c r="O916" s="8">
        <f>(((N916/60)/60)/24)+DATE(1970,1,1)</f>
        <v>40350.208333333336</v>
      </c>
      <c r="P916" t="b">
        <v>0</v>
      </c>
      <c r="Q916" t="b">
        <v>0</v>
      </c>
      <c r="R916" t="s">
        <v>53</v>
      </c>
      <c r="S916" t="str">
        <f>LEFT(R916,FIND("/",R916)-1)</f>
        <v>film &amp; video</v>
      </c>
      <c r="T916" t="str">
        <f>RIGHT(R916,LEN(R916)-LEN(S916)-1)</f>
        <v>drama</v>
      </c>
    </row>
    <row r="917" spans="1:20" x14ac:dyDescent="0.35">
      <c r="A917">
        <v>849</v>
      </c>
      <c r="B917" s="4" t="s">
        <v>1731</v>
      </c>
      <c r="C917" s="3" t="s">
        <v>1732</v>
      </c>
      <c r="D917">
        <v>6700</v>
      </c>
      <c r="E917">
        <v>8917</v>
      </c>
      <c r="F917">
        <f>ROUND(100*E917/D917,0)</f>
        <v>133</v>
      </c>
      <c r="G917" t="s">
        <v>20</v>
      </c>
      <c r="H917">
        <v>307</v>
      </c>
      <c r="I917">
        <f>ROUND(IF(H917&gt;0,E917/H917,0),2)</f>
        <v>29.05</v>
      </c>
      <c r="J917" t="s">
        <v>21</v>
      </c>
      <c r="K917" t="s">
        <v>22</v>
      </c>
      <c r="L917">
        <v>1328767200</v>
      </c>
      <c r="M917" s="8">
        <f>(((L917/60)/60)/24)+DATE(1970,1,1)</f>
        <v>40948.25</v>
      </c>
      <c r="N917">
        <v>1329026400</v>
      </c>
      <c r="O917" s="8">
        <f>(((N917/60)/60)/24)+DATE(1970,1,1)</f>
        <v>40951.25</v>
      </c>
      <c r="P917" t="b">
        <v>0</v>
      </c>
      <c r="Q917" t="b">
        <v>1</v>
      </c>
      <c r="R917" t="s">
        <v>60</v>
      </c>
      <c r="S917" t="str">
        <f>LEFT(R917,FIND("/",R917)-1)</f>
        <v>music</v>
      </c>
      <c r="T917" t="str">
        <f>RIGHT(R917,LEN(R917)-LEN(S917)-1)</f>
        <v>indie rock</v>
      </c>
    </row>
    <row r="918" spans="1:20" ht="31" x14ac:dyDescent="0.35">
      <c r="A918">
        <v>851</v>
      </c>
      <c r="B918" s="4" t="s">
        <v>1735</v>
      </c>
      <c r="C918" s="3" t="s">
        <v>1736</v>
      </c>
      <c r="D918">
        <v>6000</v>
      </c>
      <c r="E918">
        <v>12468</v>
      </c>
      <c r="F918">
        <f>ROUND(100*E918/D918,0)</f>
        <v>208</v>
      </c>
      <c r="G918" t="s">
        <v>20</v>
      </c>
      <c r="H918">
        <v>160</v>
      </c>
      <c r="I918">
        <f>ROUND(IF(H918&gt;0,E918/H918,0),2)</f>
        <v>77.930000000000007</v>
      </c>
      <c r="J918" t="s">
        <v>21</v>
      </c>
      <c r="K918" t="s">
        <v>22</v>
      </c>
      <c r="L918">
        <v>1335934800</v>
      </c>
      <c r="M918" s="8">
        <f>(((L918/60)/60)/24)+DATE(1970,1,1)</f>
        <v>41031.208333333336</v>
      </c>
      <c r="N918">
        <v>1338786000</v>
      </c>
      <c r="O918" s="8">
        <f>(((N918/60)/60)/24)+DATE(1970,1,1)</f>
        <v>41064.208333333336</v>
      </c>
      <c r="P918" t="b">
        <v>0</v>
      </c>
      <c r="Q918" t="b">
        <v>0</v>
      </c>
      <c r="R918" t="s">
        <v>50</v>
      </c>
      <c r="S918" t="str">
        <f>LEFT(R918,FIND("/",R918)-1)</f>
        <v>music</v>
      </c>
      <c r="T918" t="str">
        <f>RIGHT(R918,LEN(R918)-LEN(S918)-1)</f>
        <v>electric music</v>
      </c>
    </row>
    <row r="919" spans="1:20" x14ac:dyDescent="0.35">
      <c r="A919">
        <v>853</v>
      </c>
      <c r="B919" s="4" t="s">
        <v>1739</v>
      </c>
      <c r="C919" s="3" t="s">
        <v>1740</v>
      </c>
      <c r="D919">
        <v>17100</v>
      </c>
      <c r="E919">
        <v>111502</v>
      </c>
      <c r="F919">
        <f>ROUND(100*E919/D919,0)</f>
        <v>652</v>
      </c>
      <c r="G919" t="s">
        <v>20</v>
      </c>
      <c r="H919">
        <v>1467</v>
      </c>
      <c r="I919">
        <f>ROUND(IF(H919&gt;0,E919/H919,0),2)</f>
        <v>76.010000000000005</v>
      </c>
      <c r="J919" t="s">
        <v>15</v>
      </c>
      <c r="K919" t="s">
        <v>16</v>
      </c>
      <c r="L919">
        <v>1308546000</v>
      </c>
      <c r="M919" s="8">
        <f>(((L919/60)/60)/24)+DATE(1970,1,1)</f>
        <v>40714.208333333336</v>
      </c>
      <c r="N919">
        <v>1308978000</v>
      </c>
      <c r="O919" s="8">
        <f>(((N919/60)/60)/24)+DATE(1970,1,1)</f>
        <v>40719.208333333336</v>
      </c>
      <c r="P919" t="b">
        <v>0</v>
      </c>
      <c r="Q919" t="b">
        <v>1</v>
      </c>
      <c r="R919" t="s">
        <v>60</v>
      </c>
      <c r="S919" t="str">
        <f>LEFT(R919,FIND("/",R919)-1)</f>
        <v>music</v>
      </c>
      <c r="T919" t="str">
        <f>RIGHT(R919,LEN(R919)-LEN(S919)-1)</f>
        <v>indie rock</v>
      </c>
    </row>
    <row r="920" spans="1:20" ht="31" x14ac:dyDescent="0.35">
      <c r="A920">
        <v>854</v>
      </c>
      <c r="B920" s="4" t="s">
        <v>1741</v>
      </c>
      <c r="C920" s="3" t="s">
        <v>1742</v>
      </c>
      <c r="D920">
        <v>171000</v>
      </c>
      <c r="E920">
        <v>194309</v>
      </c>
      <c r="F920">
        <f>ROUND(100*E920/D920,0)</f>
        <v>114</v>
      </c>
      <c r="G920" t="s">
        <v>20</v>
      </c>
      <c r="H920">
        <v>2662</v>
      </c>
      <c r="I920">
        <f>ROUND(IF(H920&gt;0,E920/H920,0),2)</f>
        <v>72.989999999999995</v>
      </c>
      <c r="J920" t="s">
        <v>15</v>
      </c>
      <c r="K920" t="s">
        <v>16</v>
      </c>
      <c r="L920">
        <v>1574056800</v>
      </c>
      <c r="M920" s="8">
        <f>(((L920/60)/60)/24)+DATE(1970,1,1)</f>
        <v>43787.25</v>
      </c>
      <c r="N920">
        <v>1576389600</v>
      </c>
      <c r="O920" s="8">
        <f>(((N920/60)/60)/24)+DATE(1970,1,1)</f>
        <v>43814.25</v>
      </c>
      <c r="P920" t="b">
        <v>0</v>
      </c>
      <c r="Q920" t="b">
        <v>0</v>
      </c>
      <c r="R920" t="s">
        <v>119</v>
      </c>
      <c r="S920" t="str">
        <f>LEFT(R920,FIND("/",R920)-1)</f>
        <v>publishing</v>
      </c>
      <c r="T920" t="str">
        <f>RIGHT(R920,LEN(R920)-LEN(S920)-1)</f>
        <v>fiction</v>
      </c>
    </row>
    <row r="921" spans="1:20" x14ac:dyDescent="0.35">
      <c r="A921">
        <v>855</v>
      </c>
      <c r="B921" s="4" t="s">
        <v>1743</v>
      </c>
      <c r="C921" s="3" t="s">
        <v>1744</v>
      </c>
      <c r="D921">
        <v>23400</v>
      </c>
      <c r="E921">
        <v>23956</v>
      </c>
      <c r="F921">
        <f>ROUND(100*E921/D921,0)</f>
        <v>102</v>
      </c>
      <c r="G921" t="s">
        <v>20</v>
      </c>
      <c r="H921">
        <v>452</v>
      </c>
      <c r="I921">
        <f>ROUND(IF(H921&gt;0,E921/H921,0),2)</f>
        <v>53</v>
      </c>
      <c r="J921" t="s">
        <v>26</v>
      </c>
      <c r="K921" t="s">
        <v>27</v>
      </c>
      <c r="L921">
        <v>1308373200</v>
      </c>
      <c r="M921" s="8">
        <f>(((L921/60)/60)/24)+DATE(1970,1,1)</f>
        <v>40712.208333333336</v>
      </c>
      <c r="N921">
        <v>1311051600</v>
      </c>
      <c r="O921" s="8">
        <f>(((N921/60)/60)/24)+DATE(1970,1,1)</f>
        <v>40743.208333333336</v>
      </c>
      <c r="P921" t="b">
        <v>0</v>
      </c>
      <c r="Q921" t="b">
        <v>0</v>
      </c>
      <c r="R921" t="s">
        <v>33</v>
      </c>
      <c r="S921" t="str">
        <f>LEFT(R921,FIND("/",R921)-1)</f>
        <v>theater</v>
      </c>
      <c r="T921" t="str">
        <f>RIGHT(R921,LEN(R921)-LEN(S921)-1)</f>
        <v>plays</v>
      </c>
    </row>
    <row r="922" spans="1:20" x14ac:dyDescent="0.35">
      <c r="A922">
        <v>856</v>
      </c>
      <c r="B922" s="4" t="s">
        <v>1599</v>
      </c>
      <c r="C922" s="3" t="s">
        <v>1745</v>
      </c>
      <c r="D922">
        <v>2400</v>
      </c>
      <c r="E922">
        <v>8558</v>
      </c>
      <c r="F922">
        <f>ROUND(100*E922/D922,0)</f>
        <v>357</v>
      </c>
      <c r="G922" t="s">
        <v>20</v>
      </c>
      <c r="H922">
        <v>158</v>
      </c>
      <c r="I922">
        <f>ROUND(IF(H922&gt;0,E922/H922,0),2)</f>
        <v>54.16</v>
      </c>
      <c r="J922" t="s">
        <v>21</v>
      </c>
      <c r="K922" t="s">
        <v>22</v>
      </c>
      <c r="L922">
        <v>1335243600</v>
      </c>
      <c r="M922" s="8">
        <f>(((L922/60)/60)/24)+DATE(1970,1,1)</f>
        <v>41023.208333333336</v>
      </c>
      <c r="N922">
        <v>1336712400</v>
      </c>
      <c r="O922" s="8">
        <f>(((N922/60)/60)/24)+DATE(1970,1,1)</f>
        <v>41040.208333333336</v>
      </c>
      <c r="P922" t="b">
        <v>0</v>
      </c>
      <c r="Q922" t="b">
        <v>0</v>
      </c>
      <c r="R922" t="s">
        <v>17</v>
      </c>
      <c r="S922" t="str">
        <f>LEFT(R922,FIND("/",R922)-1)</f>
        <v>food</v>
      </c>
      <c r="T922" t="str">
        <f>RIGHT(R922,LEN(R922)-LEN(S922)-1)</f>
        <v>food trucks</v>
      </c>
    </row>
    <row r="923" spans="1:20" ht="31" x14ac:dyDescent="0.35">
      <c r="A923">
        <v>857</v>
      </c>
      <c r="B923" s="4" t="s">
        <v>1746</v>
      </c>
      <c r="C923" s="3" t="s">
        <v>1747</v>
      </c>
      <c r="D923">
        <v>5300</v>
      </c>
      <c r="E923">
        <v>7413</v>
      </c>
      <c r="F923">
        <f>ROUND(100*E923/D923,0)</f>
        <v>140</v>
      </c>
      <c r="G923" t="s">
        <v>20</v>
      </c>
      <c r="H923">
        <v>225</v>
      </c>
      <c r="I923">
        <f>ROUND(IF(H923&gt;0,E923/H923,0),2)</f>
        <v>32.950000000000003</v>
      </c>
      <c r="J923" t="s">
        <v>98</v>
      </c>
      <c r="K923" t="s">
        <v>99</v>
      </c>
      <c r="L923">
        <v>1328421600</v>
      </c>
      <c r="M923" s="8">
        <f>(((L923/60)/60)/24)+DATE(1970,1,1)</f>
        <v>40944.25</v>
      </c>
      <c r="N923">
        <v>1330408800</v>
      </c>
      <c r="O923" s="8">
        <f>(((N923/60)/60)/24)+DATE(1970,1,1)</f>
        <v>40967.25</v>
      </c>
      <c r="P923" t="b">
        <v>1</v>
      </c>
      <c r="Q923" t="b">
        <v>0</v>
      </c>
      <c r="R923" t="s">
        <v>100</v>
      </c>
      <c r="S923" t="str">
        <f>LEFT(R923,FIND("/",R923)-1)</f>
        <v>film &amp; video</v>
      </c>
      <c r="T923" t="str">
        <f>RIGHT(R923,LEN(R923)-LEN(S923)-1)</f>
        <v>shorts</v>
      </c>
    </row>
    <row r="924" spans="1:20" ht="31" x14ac:dyDescent="0.35">
      <c r="A924">
        <v>860</v>
      </c>
      <c r="B924" s="4" t="s">
        <v>1752</v>
      </c>
      <c r="C924" s="3" t="s">
        <v>1753</v>
      </c>
      <c r="D924">
        <v>2000</v>
      </c>
      <c r="E924">
        <v>5033</v>
      </c>
      <c r="F924">
        <f>ROUND(100*E924/D924,0)</f>
        <v>252</v>
      </c>
      <c r="G924" t="s">
        <v>20</v>
      </c>
      <c r="H924">
        <v>65</v>
      </c>
      <c r="I924">
        <f>ROUND(IF(H924&gt;0,E924/H924,0),2)</f>
        <v>77.430000000000007</v>
      </c>
      <c r="J924" t="s">
        <v>21</v>
      </c>
      <c r="K924" t="s">
        <v>22</v>
      </c>
      <c r="L924">
        <v>1550556000</v>
      </c>
      <c r="M924" s="8">
        <f>(((L924/60)/60)/24)+DATE(1970,1,1)</f>
        <v>43515.25</v>
      </c>
      <c r="N924">
        <v>1551420000</v>
      </c>
      <c r="O924" s="8">
        <f>(((N924/60)/60)/24)+DATE(1970,1,1)</f>
        <v>43525.25</v>
      </c>
      <c r="P924" t="b">
        <v>0</v>
      </c>
      <c r="Q924" t="b">
        <v>1</v>
      </c>
      <c r="R924" t="s">
        <v>65</v>
      </c>
      <c r="S924" t="str">
        <f>LEFT(R924,FIND("/",R924)-1)</f>
        <v>technology</v>
      </c>
      <c r="T924" t="str">
        <f>RIGHT(R924,LEN(R924)-LEN(S924)-1)</f>
        <v>wearables</v>
      </c>
    </row>
    <row r="925" spans="1:20" x14ac:dyDescent="0.35">
      <c r="A925">
        <v>861</v>
      </c>
      <c r="B925" s="4" t="s">
        <v>1754</v>
      </c>
      <c r="C925" s="3" t="s">
        <v>1755</v>
      </c>
      <c r="D925">
        <v>8800</v>
      </c>
      <c r="E925">
        <v>9317</v>
      </c>
      <c r="F925">
        <f>ROUND(100*E925/D925,0)</f>
        <v>106</v>
      </c>
      <c r="G925" t="s">
        <v>20</v>
      </c>
      <c r="H925">
        <v>163</v>
      </c>
      <c r="I925">
        <f>ROUND(IF(H925&gt;0,E925/H925,0),2)</f>
        <v>57.16</v>
      </c>
      <c r="J925" t="s">
        <v>21</v>
      </c>
      <c r="K925" t="s">
        <v>22</v>
      </c>
      <c r="L925">
        <v>1269147600</v>
      </c>
      <c r="M925" s="8">
        <f>(((L925/60)/60)/24)+DATE(1970,1,1)</f>
        <v>40258.208333333336</v>
      </c>
      <c r="N925">
        <v>1269838800</v>
      </c>
      <c r="O925" s="8">
        <f>(((N925/60)/60)/24)+DATE(1970,1,1)</f>
        <v>40266.208333333336</v>
      </c>
      <c r="P925" t="b">
        <v>0</v>
      </c>
      <c r="Q925" t="b">
        <v>0</v>
      </c>
      <c r="R925" t="s">
        <v>33</v>
      </c>
      <c r="S925" t="str">
        <f>LEFT(R925,FIND("/",R925)-1)</f>
        <v>theater</v>
      </c>
      <c r="T925" t="str">
        <f>RIGHT(R925,LEN(R925)-LEN(S925)-1)</f>
        <v>plays</v>
      </c>
    </row>
    <row r="926" spans="1:20" x14ac:dyDescent="0.35">
      <c r="A926">
        <v>862</v>
      </c>
      <c r="B926" s="4" t="s">
        <v>1756</v>
      </c>
      <c r="C926" s="3" t="s">
        <v>1757</v>
      </c>
      <c r="D926">
        <v>3500</v>
      </c>
      <c r="E926">
        <v>6560</v>
      </c>
      <c r="F926">
        <f>ROUND(100*E926/D926,0)</f>
        <v>187</v>
      </c>
      <c r="G926" t="s">
        <v>20</v>
      </c>
      <c r="H926">
        <v>85</v>
      </c>
      <c r="I926">
        <f>ROUND(IF(H926&gt;0,E926/H926,0),2)</f>
        <v>77.180000000000007</v>
      </c>
      <c r="J926" t="s">
        <v>21</v>
      </c>
      <c r="K926" t="s">
        <v>22</v>
      </c>
      <c r="L926">
        <v>1312174800</v>
      </c>
      <c r="M926" s="8">
        <f>(((L926/60)/60)/24)+DATE(1970,1,1)</f>
        <v>40756.208333333336</v>
      </c>
      <c r="N926">
        <v>1312520400</v>
      </c>
      <c r="O926" s="8">
        <f>(((N926/60)/60)/24)+DATE(1970,1,1)</f>
        <v>40760.208333333336</v>
      </c>
      <c r="P926" t="b">
        <v>0</v>
      </c>
      <c r="Q926" t="b">
        <v>0</v>
      </c>
      <c r="R926" t="s">
        <v>33</v>
      </c>
      <c r="S926" t="str">
        <f>LEFT(R926,FIND("/",R926)-1)</f>
        <v>theater</v>
      </c>
      <c r="T926" t="str">
        <f>RIGHT(R926,LEN(R926)-LEN(S926)-1)</f>
        <v>plays</v>
      </c>
    </row>
    <row r="927" spans="1:20" x14ac:dyDescent="0.35">
      <c r="A927">
        <v>863</v>
      </c>
      <c r="B927" s="4" t="s">
        <v>1758</v>
      </c>
      <c r="C927" s="3" t="s">
        <v>1759</v>
      </c>
      <c r="D927">
        <v>1400</v>
      </c>
      <c r="E927">
        <v>5415</v>
      </c>
      <c r="F927">
        <f>ROUND(100*E927/D927,0)</f>
        <v>387</v>
      </c>
      <c r="G927" t="s">
        <v>20</v>
      </c>
      <c r="H927">
        <v>217</v>
      </c>
      <c r="I927">
        <f>ROUND(IF(H927&gt;0,E927/H927,0),2)</f>
        <v>24.95</v>
      </c>
      <c r="J927" t="s">
        <v>21</v>
      </c>
      <c r="K927" t="s">
        <v>22</v>
      </c>
      <c r="L927">
        <v>1434517200</v>
      </c>
      <c r="M927" s="8">
        <f>(((L927/60)/60)/24)+DATE(1970,1,1)</f>
        <v>42172.208333333328</v>
      </c>
      <c r="N927">
        <v>1436504400</v>
      </c>
      <c r="O927" s="8">
        <f>(((N927/60)/60)/24)+DATE(1970,1,1)</f>
        <v>42195.208333333328</v>
      </c>
      <c r="P927" t="b">
        <v>0</v>
      </c>
      <c r="Q927" t="b">
        <v>1</v>
      </c>
      <c r="R927" t="s">
        <v>269</v>
      </c>
      <c r="S927" t="str">
        <f>LEFT(R927,FIND("/",R927)-1)</f>
        <v>film &amp; video</v>
      </c>
      <c r="T927" t="str">
        <f>RIGHT(R927,LEN(R927)-LEN(S927)-1)</f>
        <v>television</v>
      </c>
    </row>
    <row r="928" spans="1:20" x14ac:dyDescent="0.35">
      <c r="A928">
        <v>864</v>
      </c>
      <c r="B928" s="4" t="s">
        <v>1760</v>
      </c>
      <c r="C928" s="3" t="s">
        <v>1761</v>
      </c>
      <c r="D928">
        <v>4200</v>
      </c>
      <c r="E928">
        <v>14577</v>
      </c>
      <c r="F928">
        <f>ROUND(100*E928/D928,0)</f>
        <v>347</v>
      </c>
      <c r="G928" t="s">
        <v>20</v>
      </c>
      <c r="H928">
        <v>150</v>
      </c>
      <c r="I928">
        <f>ROUND(IF(H928&gt;0,E928/H928,0),2)</f>
        <v>97.18</v>
      </c>
      <c r="J928" t="s">
        <v>21</v>
      </c>
      <c r="K928" t="s">
        <v>22</v>
      </c>
      <c r="L928">
        <v>1471582800</v>
      </c>
      <c r="M928" s="8">
        <f>(((L928/60)/60)/24)+DATE(1970,1,1)</f>
        <v>42601.208333333328</v>
      </c>
      <c r="N928">
        <v>1472014800</v>
      </c>
      <c r="O928" s="8">
        <f>(((N928/60)/60)/24)+DATE(1970,1,1)</f>
        <v>42606.208333333328</v>
      </c>
      <c r="P928" t="b">
        <v>0</v>
      </c>
      <c r="Q928" t="b">
        <v>0</v>
      </c>
      <c r="R928" t="s">
        <v>100</v>
      </c>
      <c r="S928" t="str">
        <f>LEFT(R928,FIND("/",R928)-1)</f>
        <v>film &amp; video</v>
      </c>
      <c r="T928" t="str">
        <f>RIGHT(R928,LEN(R928)-LEN(S928)-1)</f>
        <v>shorts</v>
      </c>
    </row>
    <row r="929" spans="1:20" x14ac:dyDescent="0.35">
      <c r="A929">
        <v>865</v>
      </c>
      <c r="B929" s="4" t="s">
        <v>1762</v>
      </c>
      <c r="C929" s="3" t="s">
        <v>1763</v>
      </c>
      <c r="D929">
        <v>81000</v>
      </c>
      <c r="E929">
        <v>150515</v>
      </c>
      <c r="F929">
        <f>ROUND(100*E929/D929,0)</f>
        <v>186</v>
      </c>
      <c r="G929" t="s">
        <v>20</v>
      </c>
      <c r="H929">
        <v>3272</v>
      </c>
      <c r="I929">
        <f>ROUND(IF(H929&gt;0,E929/H929,0),2)</f>
        <v>46</v>
      </c>
      <c r="J929" t="s">
        <v>21</v>
      </c>
      <c r="K929" t="s">
        <v>22</v>
      </c>
      <c r="L929">
        <v>1410757200</v>
      </c>
      <c r="M929" s="8">
        <f>(((L929/60)/60)/24)+DATE(1970,1,1)</f>
        <v>41897.208333333336</v>
      </c>
      <c r="N929">
        <v>1411534800</v>
      </c>
      <c r="O929" s="8">
        <f>(((N929/60)/60)/24)+DATE(1970,1,1)</f>
        <v>41906.208333333336</v>
      </c>
      <c r="P929" t="b">
        <v>0</v>
      </c>
      <c r="Q929" t="b">
        <v>0</v>
      </c>
      <c r="R929" t="s">
        <v>33</v>
      </c>
      <c r="S929" t="str">
        <f>LEFT(R929,FIND("/",R929)-1)</f>
        <v>theater</v>
      </c>
      <c r="T929" t="str">
        <f>RIGHT(R929,LEN(R929)-LEN(S929)-1)</f>
        <v>plays</v>
      </c>
    </row>
    <row r="930" spans="1:20" ht="31" x14ac:dyDescent="0.35">
      <c r="A930">
        <v>867</v>
      </c>
      <c r="B930" s="4" t="s">
        <v>1766</v>
      </c>
      <c r="C930" s="3" t="s">
        <v>1767</v>
      </c>
      <c r="D930">
        <v>4800</v>
      </c>
      <c r="E930">
        <v>7797</v>
      </c>
      <c r="F930">
        <f>ROUND(100*E930/D930,0)</f>
        <v>162</v>
      </c>
      <c r="G930" t="s">
        <v>20</v>
      </c>
      <c r="H930">
        <v>300</v>
      </c>
      <c r="I930">
        <f>ROUND(IF(H930&gt;0,E930/H930,0),2)</f>
        <v>25.99</v>
      </c>
      <c r="J930" t="s">
        <v>21</v>
      </c>
      <c r="K930" t="s">
        <v>22</v>
      </c>
      <c r="L930">
        <v>1539061200</v>
      </c>
      <c r="M930" s="8">
        <f>(((L930/60)/60)/24)+DATE(1970,1,1)</f>
        <v>43382.208333333328</v>
      </c>
      <c r="N930">
        <v>1539579600</v>
      </c>
      <c r="O930" s="8">
        <f>(((N930/60)/60)/24)+DATE(1970,1,1)</f>
        <v>43388.208333333328</v>
      </c>
      <c r="P930" t="b">
        <v>0</v>
      </c>
      <c r="Q930" t="b">
        <v>0</v>
      </c>
      <c r="R930" t="s">
        <v>17</v>
      </c>
      <c r="S930" t="str">
        <f>LEFT(R930,FIND("/",R930)-1)</f>
        <v>food</v>
      </c>
      <c r="T930" t="str">
        <f>RIGHT(R930,LEN(R930)-LEN(S930)-1)</f>
        <v>food trucks</v>
      </c>
    </row>
    <row r="931" spans="1:20" x14ac:dyDescent="0.35">
      <c r="A931">
        <v>868</v>
      </c>
      <c r="B931" s="4" t="s">
        <v>1768</v>
      </c>
      <c r="C931" s="3" t="s">
        <v>1769</v>
      </c>
      <c r="D931">
        <v>7000</v>
      </c>
      <c r="E931">
        <v>12939</v>
      </c>
      <c r="F931">
        <f>ROUND(100*E931/D931,0)</f>
        <v>185</v>
      </c>
      <c r="G931" t="s">
        <v>20</v>
      </c>
      <c r="H931">
        <v>126</v>
      </c>
      <c r="I931">
        <f>ROUND(IF(H931&gt;0,E931/H931,0),2)</f>
        <v>102.69</v>
      </c>
      <c r="J931" t="s">
        <v>21</v>
      </c>
      <c r="K931" t="s">
        <v>22</v>
      </c>
      <c r="L931">
        <v>1381554000</v>
      </c>
      <c r="M931" s="8">
        <f>(((L931/60)/60)/24)+DATE(1970,1,1)</f>
        <v>41559.208333333336</v>
      </c>
      <c r="N931">
        <v>1382504400</v>
      </c>
      <c r="O931" s="8">
        <f>(((N931/60)/60)/24)+DATE(1970,1,1)</f>
        <v>41570.208333333336</v>
      </c>
      <c r="P931" t="b">
        <v>0</v>
      </c>
      <c r="Q931" t="b">
        <v>0</v>
      </c>
      <c r="R931" t="s">
        <v>33</v>
      </c>
      <c r="S931" t="str">
        <f>LEFT(R931,FIND("/",R931)-1)</f>
        <v>theater</v>
      </c>
      <c r="T931" t="str">
        <f>RIGHT(R931,LEN(R931)-LEN(S931)-1)</f>
        <v>plays</v>
      </c>
    </row>
    <row r="932" spans="1:20" ht="31" x14ac:dyDescent="0.35">
      <c r="A932">
        <v>871</v>
      </c>
      <c r="B932" s="4" t="s">
        <v>1774</v>
      </c>
      <c r="C932" s="3" t="s">
        <v>1775</v>
      </c>
      <c r="D932">
        <v>71500</v>
      </c>
      <c r="E932">
        <v>194912</v>
      </c>
      <c r="F932">
        <f>ROUND(100*E932/D932,0)</f>
        <v>273</v>
      </c>
      <c r="G932" t="s">
        <v>20</v>
      </c>
      <c r="H932">
        <v>2320</v>
      </c>
      <c r="I932">
        <f>ROUND(IF(H932&gt;0,E932/H932,0),2)</f>
        <v>84.01</v>
      </c>
      <c r="J932" t="s">
        <v>21</v>
      </c>
      <c r="K932" t="s">
        <v>22</v>
      </c>
      <c r="L932">
        <v>1509512400</v>
      </c>
      <c r="M932" s="8">
        <f>(((L932/60)/60)/24)+DATE(1970,1,1)</f>
        <v>43040.208333333328</v>
      </c>
      <c r="N932">
        <v>1511071200</v>
      </c>
      <c r="O932" s="8">
        <f>(((N932/60)/60)/24)+DATE(1970,1,1)</f>
        <v>43058.25</v>
      </c>
      <c r="P932" t="b">
        <v>0</v>
      </c>
      <c r="Q932" t="b">
        <v>1</v>
      </c>
      <c r="R932" t="s">
        <v>33</v>
      </c>
      <c r="S932" t="str">
        <f>LEFT(R932,FIND("/",R932)-1)</f>
        <v>theater</v>
      </c>
      <c r="T932" t="str">
        <f>RIGHT(R932,LEN(R932)-LEN(S932)-1)</f>
        <v>plays</v>
      </c>
    </row>
    <row r="933" spans="1:20" x14ac:dyDescent="0.35">
      <c r="A933">
        <v>872</v>
      </c>
      <c r="B933" s="4" t="s">
        <v>1776</v>
      </c>
      <c r="C933" s="3" t="s">
        <v>1777</v>
      </c>
      <c r="D933">
        <v>4700</v>
      </c>
      <c r="E933">
        <v>7992</v>
      </c>
      <c r="F933">
        <f>ROUND(100*E933/D933,0)</f>
        <v>170</v>
      </c>
      <c r="G933" t="s">
        <v>20</v>
      </c>
      <c r="H933">
        <v>81</v>
      </c>
      <c r="I933">
        <f>ROUND(IF(H933&gt;0,E933/H933,0),2)</f>
        <v>98.67</v>
      </c>
      <c r="J933" t="s">
        <v>26</v>
      </c>
      <c r="K933" t="s">
        <v>27</v>
      </c>
      <c r="L933">
        <v>1535950800</v>
      </c>
      <c r="M933" s="8">
        <f>(((L933/60)/60)/24)+DATE(1970,1,1)</f>
        <v>43346.208333333328</v>
      </c>
      <c r="N933">
        <v>1536382800</v>
      </c>
      <c r="O933" s="8">
        <f>(((N933/60)/60)/24)+DATE(1970,1,1)</f>
        <v>43351.208333333328</v>
      </c>
      <c r="P933" t="b">
        <v>0</v>
      </c>
      <c r="Q933" t="b">
        <v>0</v>
      </c>
      <c r="R933" t="s">
        <v>474</v>
      </c>
      <c r="S933" t="str">
        <f>LEFT(R933,FIND("/",R933)-1)</f>
        <v>film &amp; video</v>
      </c>
      <c r="T933" t="str">
        <f>RIGHT(R933,LEN(R933)-LEN(S933)-1)</f>
        <v>science fiction</v>
      </c>
    </row>
    <row r="934" spans="1:20" x14ac:dyDescent="0.35">
      <c r="A934">
        <v>873</v>
      </c>
      <c r="B934" s="4" t="s">
        <v>1778</v>
      </c>
      <c r="C934" s="3" t="s">
        <v>1779</v>
      </c>
      <c r="D934">
        <v>42100</v>
      </c>
      <c r="E934">
        <v>79268</v>
      </c>
      <c r="F934">
        <f>ROUND(100*E934/D934,0)</f>
        <v>188</v>
      </c>
      <c r="G934" t="s">
        <v>20</v>
      </c>
      <c r="H934">
        <v>1887</v>
      </c>
      <c r="I934">
        <f>ROUND(IF(H934&gt;0,E934/H934,0),2)</f>
        <v>42.01</v>
      </c>
      <c r="J934" t="s">
        <v>21</v>
      </c>
      <c r="K934" t="s">
        <v>22</v>
      </c>
      <c r="L934">
        <v>1389160800</v>
      </c>
      <c r="M934" s="8">
        <f>(((L934/60)/60)/24)+DATE(1970,1,1)</f>
        <v>41647.25</v>
      </c>
      <c r="N934">
        <v>1389592800</v>
      </c>
      <c r="O934" s="8">
        <f>(((N934/60)/60)/24)+DATE(1970,1,1)</f>
        <v>41652.25</v>
      </c>
      <c r="P934" t="b">
        <v>0</v>
      </c>
      <c r="Q934" t="b">
        <v>0</v>
      </c>
      <c r="R934" t="s">
        <v>122</v>
      </c>
      <c r="S934" t="str">
        <f>LEFT(R934,FIND("/",R934)-1)</f>
        <v>photography</v>
      </c>
      <c r="T934" t="str">
        <f>RIGHT(R934,LEN(R934)-LEN(S934)-1)</f>
        <v>photography books</v>
      </c>
    </row>
    <row r="935" spans="1:20" x14ac:dyDescent="0.35">
      <c r="A935">
        <v>874</v>
      </c>
      <c r="B935" s="4" t="s">
        <v>1780</v>
      </c>
      <c r="C935" s="3" t="s">
        <v>1781</v>
      </c>
      <c r="D935">
        <v>40200</v>
      </c>
      <c r="E935">
        <v>139468</v>
      </c>
      <c r="F935">
        <f>ROUND(100*E935/D935,0)</f>
        <v>347</v>
      </c>
      <c r="G935" t="s">
        <v>20</v>
      </c>
      <c r="H935">
        <v>4358</v>
      </c>
      <c r="I935">
        <f>ROUND(IF(H935&gt;0,E935/H935,0),2)</f>
        <v>32</v>
      </c>
      <c r="J935" t="s">
        <v>21</v>
      </c>
      <c r="K935" t="s">
        <v>22</v>
      </c>
      <c r="L935">
        <v>1271998800</v>
      </c>
      <c r="M935" s="8">
        <f>(((L935/60)/60)/24)+DATE(1970,1,1)</f>
        <v>40291.208333333336</v>
      </c>
      <c r="N935">
        <v>1275282000</v>
      </c>
      <c r="O935" s="8">
        <f>(((N935/60)/60)/24)+DATE(1970,1,1)</f>
        <v>40329.208333333336</v>
      </c>
      <c r="P935" t="b">
        <v>0</v>
      </c>
      <c r="Q935" t="b">
        <v>1</v>
      </c>
      <c r="R935" t="s">
        <v>122</v>
      </c>
      <c r="S935" t="str">
        <f>LEFT(R935,FIND("/",R935)-1)</f>
        <v>photography</v>
      </c>
      <c r="T935" t="str">
        <f>RIGHT(R935,LEN(R935)-LEN(S935)-1)</f>
        <v>photography books</v>
      </c>
    </row>
    <row r="936" spans="1:20" x14ac:dyDescent="0.35">
      <c r="A936">
        <v>879</v>
      </c>
      <c r="B936" s="4" t="s">
        <v>1790</v>
      </c>
      <c r="C936" s="3" t="s">
        <v>1791</v>
      </c>
      <c r="D936">
        <v>1000</v>
      </c>
      <c r="E936">
        <v>5438</v>
      </c>
      <c r="F936">
        <f>ROUND(100*E936/D936,0)</f>
        <v>544</v>
      </c>
      <c r="G936" t="s">
        <v>20</v>
      </c>
      <c r="H936">
        <v>53</v>
      </c>
      <c r="I936">
        <f>ROUND(IF(H936&gt;0,E936/H936,0),2)</f>
        <v>102.6</v>
      </c>
      <c r="J936" t="s">
        <v>21</v>
      </c>
      <c r="K936" t="s">
        <v>22</v>
      </c>
      <c r="L936">
        <v>1487743200</v>
      </c>
      <c r="M936" s="8">
        <f>(((L936/60)/60)/24)+DATE(1970,1,1)</f>
        <v>42788.25</v>
      </c>
      <c r="N936">
        <v>1488520800</v>
      </c>
      <c r="O936" s="8">
        <f>(((N936/60)/60)/24)+DATE(1970,1,1)</f>
        <v>42797.25</v>
      </c>
      <c r="P936" t="b">
        <v>0</v>
      </c>
      <c r="Q936" t="b">
        <v>0</v>
      </c>
      <c r="R936" t="s">
        <v>68</v>
      </c>
      <c r="S936" t="str">
        <f>LEFT(R936,FIND("/",R936)-1)</f>
        <v>publishing</v>
      </c>
      <c r="T936" t="str">
        <f>RIGHT(R936,LEN(R936)-LEN(S936)-1)</f>
        <v>nonfiction</v>
      </c>
    </row>
    <row r="937" spans="1:20" x14ac:dyDescent="0.35">
      <c r="A937">
        <v>880</v>
      </c>
      <c r="B937" s="4" t="s">
        <v>1792</v>
      </c>
      <c r="C937" s="3" t="s">
        <v>1793</v>
      </c>
      <c r="D937">
        <v>84500</v>
      </c>
      <c r="E937">
        <v>193101</v>
      </c>
      <c r="F937">
        <f>ROUND(100*E937/D937,0)</f>
        <v>229</v>
      </c>
      <c r="G937" t="s">
        <v>20</v>
      </c>
      <c r="H937">
        <v>2414</v>
      </c>
      <c r="I937">
        <f>ROUND(IF(H937&gt;0,E937/H937,0),2)</f>
        <v>79.989999999999995</v>
      </c>
      <c r="J937" t="s">
        <v>21</v>
      </c>
      <c r="K937" t="s">
        <v>22</v>
      </c>
      <c r="L937">
        <v>1563685200</v>
      </c>
      <c r="M937" s="8">
        <f>(((L937/60)/60)/24)+DATE(1970,1,1)</f>
        <v>43667.208333333328</v>
      </c>
      <c r="N937">
        <v>1563858000</v>
      </c>
      <c r="O937" s="8">
        <f>(((N937/60)/60)/24)+DATE(1970,1,1)</f>
        <v>43669.208333333328</v>
      </c>
      <c r="P937" t="b">
        <v>0</v>
      </c>
      <c r="Q937" t="b">
        <v>0</v>
      </c>
      <c r="R937" t="s">
        <v>50</v>
      </c>
      <c r="S937" t="str">
        <f>LEFT(R937,FIND("/",R937)-1)</f>
        <v>music</v>
      </c>
      <c r="T937" t="str">
        <f>RIGHT(R937,LEN(R937)-LEN(S937)-1)</f>
        <v>electric music</v>
      </c>
    </row>
    <row r="938" spans="1:20" x14ac:dyDescent="0.35">
      <c r="A938">
        <v>882</v>
      </c>
      <c r="B938" s="4" t="s">
        <v>1796</v>
      </c>
      <c r="C938" s="3" t="s">
        <v>1797</v>
      </c>
      <c r="D938">
        <v>800</v>
      </c>
      <c r="E938">
        <v>2960</v>
      </c>
      <c r="F938">
        <f>ROUND(100*E938/D938,0)</f>
        <v>370</v>
      </c>
      <c r="G938" t="s">
        <v>20</v>
      </c>
      <c r="H938">
        <v>80</v>
      </c>
      <c r="I938">
        <f>ROUND(IF(H938&gt;0,E938/H938,0),2)</f>
        <v>37</v>
      </c>
      <c r="J938" t="s">
        <v>21</v>
      </c>
      <c r="K938" t="s">
        <v>22</v>
      </c>
      <c r="L938">
        <v>1421820000</v>
      </c>
      <c r="M938" s="8">
        <f>(((L938/60)/60)/24)+DATE(1970,1,1)</f>
        <v>42025.25</v>
      </c>
      <c r="N938">
        <v>1422165600</v>
      </c>
      <c r="O938" s="8">
        <f>(((N938/60)/60)/24)+DATE(1970,1,1)</f>
        <v>42029.25</v>
      </c>
      <c r="P938" t="b">
        <v>0</v>
      </c>
      <c r="Q938" t="b">
        <v>0</v>
      </c>
      <c r="R938" t="s">
        <v>33</v>
      </c>
      <c r="S938" t="str">
        <f>LEFT(R938,FIND("/",R938)-1)</f>
        <v>theater</v>
      </c>
      <c r="T938" t="str">
        <f>RIGHT(R938,LEN(R938)-LEN(S938)-1)</f>
        <v>plays</v>
      </c>
    </row>
    <row r="939" spans="1:20" ht="31" x14ac:dyDescent="0.35">
      <c r="A939">
        <v>883</v>
      </c>
      <c r="B939" s="4" t="s">
        <v>1798</v>
      </c>
      <c r="C939" s="3" t="s">
        <v>1799</v>
      </c>
      <c r="D939">
        <v>3400</v>
      </c>
      <c r="E939">
        <v>8089</v>
      </c>
      <c r="F939">
        <f>ROUND(100*E939/D939,0)</f>
        <v>238</v>
      </c>
      <c r="G939" t="s">
        <v>20</v>
      </c>
      <c r="H939">
        <v>193</v>
      </c>
      <c r="I939">
        <f>ROUND(IF(H939&gt;0,E939/H939,0),2)</f>
        <v>41.91</v>
      </c>
      <c r="J939" t="s">
        <v>21</v>
      </c>
      <c r="K939" t="s">
        <v>22</v>
      </c>
      <c r="L939">
        <v>1274763600</v>
      </c>
      <c r="M939" s="8">
        <f>(((L939/60)/60)/24)+DATE(1970,1,1)</f>
        <v>40323.208333333336</v>
      </c>
      <c r="N939">
        <v>1277874000</v>
      </c>
      <c r="O939" s="8">
        <f>(((N939/60)/60)/24)+DATE(1970,1,1)</f>
        <v>40359.208333333336</v>
      </c>
      <c r="P939" t="b">
        <v>0</v>
      </c>
      <c r="Q939" t="b">
        <v>0</v>
      </c>
      <c r="R939" t="s">
        <v>100</v>
      </c>
      <c r="S939" t="str">
        <f>LEFT(R939,FIND("/",R939)-1)</f>
        <v>film &amp; video</v>
      </c>
      <c r="T939" t="str">
        <f>RIGHT(R939,LEN(R939)-LEN(S939)-1)</f>
        <v>shorts</v>
      </c>
    </row>
    <row r="940" spans="1:20" x14ac:dyDescent="0.35">
      <c r="A940">
        <v>885</v>
      </c>
      <c r="B940" s="4" t="s">
        <v>1802</v>
      </c>
      <c r="C940" s="3" t="s">
        <v>1803</v>
      </c>
      <c r="D940">
        <v>1800</v>
      </c>
      <c r="E940">
        <v>2129</v>
      </c>
      <c r="F940">
        <f>ROUND(100*E940/D940,0)</f>
        <v>118</v>
      </c>
      <c r="G940" t="s">
        <v>20</v>
      </c>
      <c r="H940">
        <v>52</v>
      </c>
      <c r="I940">
        <f>ROUND(IF(H940&gt;0,E940/H940,0),2)</f>
        <v>40.94</v>
      </c>
      <c r="J940" t="s">
        <v>21</v>
      </c>
      <c r="K940" t="s">
        <v>22</v>
      </c>
      <c r="L940">
        <v>1275800400</v>
      </c>
      <c r="M940" s="8">
        <f>(((L940/60)/60)/24)+DATE(1970,1,1)</f>
        <v>40335.208333333336</v>
      </c>
      <c r="N940">
        <v>1279083600</v>
      </c>
      <c r="O940" s="8">
        <f>(((N940/60)/60)/24)+DATE(1970,1,1)</f>
        <v>40373.208333333336</v>
      </c>
      <c r="P940" t="b">
        <v>0</v>
      </c>
      <c r="Q940" t="b">
        <v>0</v>
      </c>
      <c r="R940" t="s">
        <v>33</v>
      </c>
      <c r="S940" t="str">
        <f>LEFT(R940,FIND("/",R940)-1)</f>
        <v>theater</v>
      </c>
      <c r="T940" t="str">
        <f>RIGHT(R940,LEN(R940)-LEN(S940)-1)</f>
        <v>plays</v>
      </c>
    </row>
    <row r="941" spans="1:20" ht="31" x14ac:dyDescent="0.35">
      <c r="A941">
        <v>888</v>
      </c>
      <c r="B941" s="4" t="s">
        <v>1808</v>
      </c>
      <c r="C941" s="3" t="s">
        <v>1809</v>
      </c>
      <c r="D941">
        <v>5800</v>
      </c>
      <c r="E941">
        <v>12174</v>
      </c>
      <c r="F941">
        <f>ROUND(100*E941/D941,0)</f>
        <v>210</v>
      </c>
      <c r="G941" t="s">
        <v>20</v>
      </c>
      <c r="H941">
        <v>290</v>
      </c>
      <c r="I941">
        <f>ROUND(IF(H941&gt;0,E941/H941,0),2)</f>
        <v>41.98</v>
      </c>
      <c r="J941" t="s">
        <v>21</v>
      </c>
      <c r="K941" t="s">
        <v>22</v>
      </c>
      <c r="L941">
        <v>1491886800</v>
      </c>
      <c r="M941" s="8">
        <f>(((L941/60)/60)/24)+DATE(1970,1,1)</f>
        <v>42836.208333333328</v>
      </c>
      <c r="N941">
        <v>1493528400</v>
      </c>
      <c r="O941" s="8">
        <f>(((N941/60)/60)/24)+DATE(1970,1,1)</f>
        <v>42855.208333333328</v>
      </c>
      <c r="P941" t="b">
        <v>0</v>
      </c>
      <c r="Q941" t="b">
        <v>0</v>
      </c>
      <c r="R941" t="s">
        <v>33</v>
      </c>
      <c r="S941" t="str">
        <f>LEFT(R941,FIND("/",R941)-1)</f>
        <v>theater</v>
      </c>
      <c r="T941" t="str">
        <f>RIGHT(R941,LEN(R941)-LEN(S941)-1)</f>
        <v>plays</v>
      </c>
    </row>
    <row r="942" spans="1:20" x14ac:dyDescent="0.35">
      <c r="A942">
        <v>889</v>
      </c>
      <c r="B942" s="4" t="s">
        <v>1810</v>
      </c>
      <c r="C942" s="3" t="s">
        <v>1811</v>
      </c>
      <c r="D942">
        <v>5600</v>
      </c>
      <c r="E942">
        <v>9508</v>
      </c>
      <c r="F942">
        <f>ROUND(100*E942/D942,0)</f>
        <v>170</v>
      </c>
      <c r="G942" t="s">
        <v>20</v>
      </c>
      <c r="H942">
        <v>122</v>
      </c>
      <c r="I942">
        <f>ROUND(IF(H942&gt;0,E942/H942,0),2)</f>
        <v>77.930000000000007</v>
      </c>
      <c r="J942" t="s">
        <v>21</v>
      </c>
      <c r="K942" t="s">
        <v>22</v>
      </c>
      <c r="L942">
        <v>1394600400</v>
      </c>
      <c r="M942" s="8">
        <f>(((L942/60)/60)/24)+DATE(1970,1,1)</f>
        <v>41710.208333333336</v>
      </c>
      <c r="N942">
        <v>1395205200</v>
      </c>
      <c r="O942" s="8">
        <f>(((N942/60)/60)/24)+DATE(1970,1,1)</f>
        <v>41717.208333333336</v>
      </c>
      <c r="P942" t="b">
        <v>0</v>
      </c>
      <c r="Q942" t="b">
        <v>1</v>
      </c>
      <c r="R942" t="s">
        <v>50</v>
      </c>
      <c r="S942" t="str">
        <f>LEFT(R942,FIND("/",R942)-1)</f>
        <v>music</v>
      </c>
      <c r="T942" t="str">
        <f>RIGHT(R942,LEN(R942)-LEN(S942)-1)</f>
        <v>electric music</v>
      </c>
    </row>
    <row r="943" spans="1:20" x14ac:dyDescent="0.35">
      <c r="A943">
        <v>890</v>
      </c>
      <c r="B943" s="4" t="s">
        <v>1812</v>
      </c>
      <c r="C943" s="3" t="s">
        <v>1813</v>
      </c>
      <c r="D943">
        <v>134400</v>
      </c>
      <c r="E943">
        <v>155849</v>
      </c>
      <c r="F943">
        <f>ROUND(100*E943/D943,0)</f>
        <v>116</v>
      </c>
      <c r="G943" t="s">
        <v>20</v>
      </c>
      <c r="H943">
        <v>1470</v>
      </c>
      <c r="I943">
        <f>ROUND(IF(H943&gt;0,E943/H943,0),2)</f>
        <v>106.02</v>
      </c>
      <c r="J943" t="s">
        <v>21</v>
      </c>
      <c r="K943" t="s">
        <v>22</v>
      </c>
      <c r="L943">
        <v>1561352400</v>
      </c>
      <c r="M943" s="8">
        <f>(((L943/60)/60)/24)+DATE(1970,1,1)</f>
        <v>43640.208333333328</v>
      </c>
      <c r="N943">
        <v>1561438800</v>
      </c>
      <c r="O943" s="8">
        <f>(((N943/60)/60)/24)+DATE(1970,1,1)</f>
        <v>43641.208333333328</v>
      </c>
      <c r="P943" t="b">
        <v>0</v>
      </c>
      <c r="Q943" t="b">
        <v>0</v>
      </c>
      <c r="R943" t="s">
        <v>60</v>
      </c>
      <c r="S943" t="str">
        <f>LEFT(R943,FIND("/",R943)-1)</f>
        <v>music</v>
      </c>
      <c r="T943" t="str">
        <f>RIGHT(R943,LEN(R943)-LEN(S943)-1)</f>
        <v>indie rock</v>
      </c>
    </row>
    <row r="944" spans="1:20" ht="31" x14ac:dyDescent="0.35">
      <c r="A944">
        <v>891</v>
      </c>
      <c r="B944" s="4" t="s">
        <v>1814</v>
      </c>
      <c r="C944" s="3" t="s">
        <v>1815</v>
      </c>
      <c r="D944">
        <v>3000</v>
      </c>
      <c r="E944">
        <v>7758</v>
      </c>
      <c r="F944">
        <f>ROUND(100*E944/D944,0)</f>
        <v>259</v>
      </c>
      <c r="G944" t="s">
        <v>20</v>
      </c>
      <c r="H944">
        <v>165</v>
      </c>
      <c r="I944">
        <f>ROUND(IF(H944&gt;0,E944/H944,0),2)</f>
        <v>47.02</v>
      </c>
      <c r="J944" t="s">
        <v>15</v>
      </c>
      <c r="K944" t="s">
        <v>16</v>
      </c>
      <c r="L944">
        <v>1322892000</v>
      </c>
      <c r="M944" s="8">
        <f>(((L944/60)/60)/24)+DATE(1970,1,1)</f>
        <v>40880.25</v>
      </c>
      <c r="N944">
        <v>1326693600</v>
      </c>
      <c r="O944" s="8">
        <f>(((N944/60)/60)/24)+DATE(1970,1,1)</f>
        <v>40924.25</v>
      </c>
      <c r="P944" t="b">
        <v>0</v>
      </c>
      <c r="Q944" t="b">
        <v>0</v>
      </c>
      <c r="R944" t="s">
        <v>42</v>
      </c>
      <c r="S944" t="str">
        <f>LEFT(R944,FIND("/",R944)-1)</f>
        <v>film &amp; video</v>
      </c>
      <c r="T944" t="str">
        <f>RIGHT(R944,LEN(R944)-LEN(S944)-1)</f>
        <v>documentary</v>
      </c>
    </row>
    <row r="945" spans="1:20" x14ac:dyDescent="0.35">
      <c r="A945">
        <v>892</v>
      </c>
      <c r="B945" s="4" t="s">
        <v>1816</v>
      </c>
      <c r="C945" s="3" t="s">
        <v>1817</v>
      </c>
      <c r="D945">
        <v>6000</v>
      </c>
      <c r="E945">
        <v>13835</v>
      </c>
      <c r="F945">
        <f>ROUND(100*E945/D945,0)</f>
        <v>231</v>
      </c>
      <c r="G945" t="s">
        <v>20</v>
      </c>
      <c r="H945">
        <v>182</v>
      </c>
      <c r="I945">
        <f>ROUND(IF(H945&gt;0,E945/H945,0),2)</f>
        <v>76.02</v>
      </c>
      <c r="J945" t="s">
        <v>21</v>
      </c>
      <c r="K945" t="s">
        <v>22</v>
      </c>
      <c r="L945">
        <v>1274418000</v>
      </c>
      <c r="M945" s="8">
        <f>(((L945/60)/60)/24)+DATE(1970,1,1)</f>
        <v>40319.208333333336</v>
      </c>
      <c r="N945">
        <v>1277960400</v>
      </c>
      <c r="O945" s="8">
        <f>(((N945/60)/60)/24)+DATE(1970,1,1)</f>
        <v>40360.208333333336</v>
      </c>
      <c r="P945" t="b">
        <v>0</v>
      </c>
      <c r="Q945" t="b">
        <v>0</v>
      </c>
      <c r="R945" t="s">
        <v>206</v>
      </c>
      <c r="S945" t="str">
        <f>LEFT(R945,FIND("/",R945)-1)</f>
        <v>publishing</v>
      </c>
      <c r="T945" t="str">
        <f>RIGHT(R945,LEN(R945)-LEN(S945)-1)</f>
        <v>translations</v>
      </c>
    </row>
    <row r="946" spans="1:20" x14ac:dyDescent="0.35">
      <c r="A946">
        <v>893</v>
      </c>
      <c r="B946" s="4" t="s">
        <v>1818</v>
      </c>
      <c r="C946" s="3" t="s">
        <v>1819</v>
      </c>
      <c r="D946">
        <v>8400</v>
      </c>
      <c r="E946">
        <v>10770</v>
      </c>
      <c r="F946">
        <f>ROUND(100*E946/D946,0)</f>
        <v>128</v>
      </c>
      <c r="G946" t="s">
        <v>20</v>
      </c>
      <c r="H946">
        <v>199</v>
      </c>
      <c r="I946">
        <f>ROUND(IF(H946&gt;0,E946/H946,0),2)</f>
        <v>54.12</v>
      </c>
      <c r="J946" t="s">
        <v>107</v>
      </c>
      <c r="K946" t="s">
        <v>108</v>
      </c>
      <c r="L946">
        <v>1434344400</v>
      </c>
      <c r="M946" s="8">
        <f>(((L946/60)/60)/24)+DATE(1970,1,1)</f>
        <v>42170.208333333328</v>
      </c>
      <c r="N946">
        <v>1434690000</v>
      </c>
      <c r="O946" s="8">
        <f>(((N946/60)/60)/24)+DATE(1970,1,1)</f>
        <v>42174.208333333328</v>
      </c>
      <c r="P946" t="b">
        <v>0</v>
      </c>
      <c r="Q946" t="b">
        <v>1</v>
      </c>
      <c r="R946" t="s">
        <v>42</v>
      </c>
      <c r="S946" t="str">
        <f>LEFT(R946,FIND("/",R946)-1)</f>
        <v>film &amp; video</v>
      </c>
      <c r="T946" t="str">
        <f>RIGHT(R946,LEN(R946)-LEN(S946)-1)</f>
        <v>documentary</v>
      </c>
    </row>
    <row r="947" spans="1:20" x14ac:dyDescent="0.35">
      <c r="A947">
        <v>894</v>
      </c>
      <c r="B947" s="4" t="s">
        <v>1820</v>
      </c>
      <c r="C947" s="3" t="s">
        <v>1821</v>
      </c>
      <c r="D947">
        <v>1700</v>
      </c>
      <c r="E947">
        <v>3208</v>
      </c>
      <c r="F947">
        <f>ROUND(100*E947/D947,0)</f>
        <v>189</v>
      </c>
      <c r="G947" t="s">
        <v>20</v>
      </c>
      <c r="H947">
        <v>56</v>
      </c>
      <c r="I947">
        <f>ROUND(IF(H947&gt;0,E947/H947,0),2)</f>
        <v>57.29</v>
      </c>
      <c r="J947" t="s">
        <v>40</v>
      </c>
      <c r="K947" t="s">
        <v>41</v>
      </c>
      <c r="L947">
        <v>1373518800</v>
      </c>
      <c r="M947" s="8">
        <f>(((L947/60)/60)/24)+DATE(1970,1,1)</f>
        <v>41466.208333333336</v>
      </c>
      <c r="N947">
        <v>1376110800</v>
      </c>
      <c r="O947" s="8">
        <f>(((N947/60)/60)/24)+DATE(1970,1,1)</f>
        <v>41496.208333333336</v>
      </c>
      <c r="P947" t="b">
        <v>0</v>
      </c>
      <c r="Q947" t="b">
        <v>1</v>
      </c>
      <c r="R947" t="s">
        <v>269</v>
      </c>
      <c r="S947" t="str">
        <f>LEFT(R947,FIND("/",R947)-1)</f>
        <v>film &amp; video</v>
      </c>
      <c r="T947" t="str">
        <f>RIGHT(R947,LEN(R947)-LEN(S947)-1)</f>
        <v>television</v>
      </c>
    </row>
    <row r="948" spans="1:20" ht="31" x14ac:dyDescent="0.35">
      <c r="A948">
        <v>896</v>
      </c>
      <c r="B948" s="4" t="s">
        <v>1824</v>
      </c>
      <c r="C948" s="3" t="s">
        <v>1825</v>
      </c>
      <c r="D948">
        <v>19800</v>
      </c>
      <c r="E948">
        <v>153338</v>
      </c>
      <c r="F948">
        <f>ROUND(100*E948/D948,0)</f>
        <v>774</v>
      </c>
      <c r="G948" t="s">
        <v>20</v>
      </c>
      <c r="H948">
        <v>1460</v>
      </c>
      <c r="I948">
        <f>ROUND(IF(H948&gt;0,E948/H948,0),2)</f>
        <v>105.03</v>
      </c>
      <c r="J948" t="s">
        <v>26</v>
      </c>
      <c r="K948" t="s">
        <v>27</v>
      </c>
      <c r="L948">
        <v>1310619600</v>
      </c>
      <c r="M948" s="8">
        <f>(((L948/60)/60)/24)+DATE(1970,1,1)</f>
        <v>40738.208333333336</v>
      </c>
      <c r="N948">
        <v>1310878800</v>
      </c>
      <c r="O948" s="8">
        <f>(((N948/60)/60)/24)+DATE(1970,1,1)</f>
        <v>40741.208333333336</v>
      </c>
      <c r="P948" t="b">
        <v>0</v>
      </c>
      <c r="Q948" t="b">
        <v>1</v>
      </c>
      <c r="R948" t="s">
        <v>17</v>
      </c>
      <c r="S948" t="str">
        <f>LEFT(R948,FIND("/",R948)-1)</f>
        <v>food</v>
      </c>
      <c r="T948" t="str">
        <f>RIGHT(R948,LEN(R948)-LEN(S948)-1)</f>
        <v>food trucks</v>
      </c>
    </row>
    <row r="949" spans="1:20" x14ac:dyDescent="0.35">
      <c r="A949">
        <v>899</v>
      </c>
      <c r="B949" s="4" t="s">
        <v>1830</v>
      </c>
      <c r="C949" s="3" t="s">
        <v>1831</v>
      </c>
      <c r="D949">
        <v>3100</v>
      </c>
      <c r="E949">
        <v>12620</v>
      </c>
      <c r="F949">
        <f>ROUND(100*E949/D949,0)</f>
        <v>407</v>
      </c>
      <c r="G949" t="s">
        <v>20</v>
      </c>
      <c r="H949">
        <v>123</v>
      </c>
      <c r="I949">
        <f>ROUND(IF(H949&gt;0,E949/H949,0),2)</f>
        <v>102.6</v>
      </c>
      <c r="J949" t="s">
        <v>98</v>
      </c>
      <c r="K949" t="s">
        <v>99</v>
      </c>
      <c r="L949">
        <v>1381122000</v>
      </c>
      <c r="M949" s="8">
        <f>(((L949/60)/60)/24)+DATE(1970,1,1)</f>
        <v>41554.208333333336</v>
      </c>
      <c r="N949">
        <v>1382677200</v>
      </c>
      <c r="O949" s="8">
        <f>(((N949/60)/60)/24)+DATE(1970,1,1)</f>
        <v>41572.208333333336</v>
      </c>
      <c r="P949" t="b">
        <v>0</v>
      </c>
      <c r="Q949" t="b">
        <v>0</v>
      </c>
      <c r="R949" t="s">
        <v>159</v>
      </c>
      <c r="S949" t="str">
        <f>LEFT(R949,FIND("/",R949)-1)</f>
        <v>music</v>
      </c>
      <c r="T949" t="str">
        <f>RIGHT(R949,LEN(R949)-LEN(S949)-1)</f>
        <v>jazz</v>
      </c>
    </row>
    <row r="950" spans="1:20" x14ac:dyDescent="0.35">
      <c r="A950">
        <v>901</v>
      </c>
      <c r="B950" s="4" t="s">
        <v>1834</v>
      </c>
      <c r="C950" s="3" t="s">
        <v>1835</v>
      </c>
      <c r="D950">
        <v>5600</v>
      </c>
      <c r="E950">
        <v>8746</v>
      </c>
      <c r="F950">
        <f>ROUND(100*E950/D950,0)</f>
        <v>156</v>
      </c>
      <c r="G950" t="s">
        <v>20</v>
      </c>
      <c r="H950">
        <v>159</v>
      </c>
      <c r="I950">
        <f>ROUND(IF(H950&gt;0,E950/H950,0),2)</f>
        <v>55.01</v>
      </c>
      <c r="J950" t="s">
        <v>21</v>
      </c>
      <c r="K950" t="s">
        <v>22</v>
      </c>
      <c r="L950">
        <v>1531803600</v>
      </c>
      <c r="M950" s="8">
        <f>(((L950/60)/60)/24)+DATE(1970,1,1)</f>
        <v>43298.208333333328</v>
      </c>
      <c r="N950">
        <v>1534654800</v>
      </c>
      <c r="O950" s="8">
        <f>(((N950/60)/60)/24)+DATE(1970,1,1)</f>
        <v>43331.208333333328</v>
      </c>
      <c r="P950" t="b">
        <v>0</v>
      </c>
      <c r="Q950" t="b">
        <v>1</v>
      </c>
      <c r="R950" t="s">
        <v>23</v>
      </c>
      <c r="S950" t="str">
        <f>LEFT(R950,FIND("/",R950)-1)</f>
        <v>music</v>
      </c>
      <c r="T950" t="str">
        <f>RIGHT(R950,LEN(R950)-LEN(S950)-1)</f>
        <v>rock</v>
      </c>
    </row>
    <row r="951" spans="1:20" x14ac:dyDescent="0.35">
      <c r="A951">
        <v>902</v>
      </c>
      <c r="B951" s="4" t="s">
        <v>1836</v>
      </c>
      <c r="C951" s="3" t="s">
        <v>1837</v>
      </c>
      <c r="D951">
        <v>1400</v>
      </c>
      <c r="E951">
        <v>3534</v>
      </c>
      <c r="F951">
        <f>ROUND(100*E951/D951,0)</f>
        <v>252</v>
      </c>
      <c r="G951" t="s">
        <v>20</v>
      </c>
      <c r="H951">
        <v>110</v>
      </c>
      <c r="I951">
        <f>ROUND(IF(H951&gt;0,E951/H951,0),2)</f>
        <v>32.130000000000003</v>
      </c>
      <c r="J951" t="s">
        <v>21</v>
      </c>
      <c r="K951" t="s">
        <v>22</v>
      </c>
      <c r="L951">
        <v>1454133600</v>
      </c>
      <c r="M951" s="8">
        <f>(((L951/60)/60)/24)+DATE(1970,1,1)</f>
        <v>42399.25</v>
      </c>
      <c r="N951">
        <v>1457762400</v>
      </c>
      <c r="O951" s="8">
        <f>(((N951/60)/60)/24)+DATE(1970,1,1)</f>
        <v>42441.25</v>
      </c>
      <c r="P951" t="b">
        <v>0</v>
      </c>
      <c r="Q951" t="b">
        <v>0</v>
      </c>
      <c r="R951" t="s">
        <v>28</v>
      </c>
      <c r="S951" t="str">
        <f>LEFT(R951,FIND("/",R951)-1)</f>
        <v>technology</v>
      </c>
      <c r="T951" t="str">
        <f>RIGHT(R951,LEN(R951)-LEN(S951)-1)</f>
        <v>web</v>
      </c>
    </row>
    <row r="952" spans="1:20" x14ac:dyDescent="0.35">
      <c r="A952">
        <v>905</v>
      </c>
      <c r="B952" s="4" t="s">
        <v>1842</v>
      </c>
      <c r="C952" s="3" t="s">
        <v>1843</v>
      </c>
      <c r="D952">
        <v>7900</v>
      </c>
      <c r="E952">
        <v>12955</v>
      </c>
      <c r="F952">
        <f>ROUND(100*E952/D952,0)</f>
        <v>164</v>
      </c>
      <c r="G952" t="s">
        <v>20</v>
      </c>
      <c r="H952">
        <v>236</v>
      </c>
      <c r="I952">
        <f>ROUND(IF(H952&gt;0,E952/H952,0),2)</f>
        <v>54.89</v>
      </c>
      <c r="J952" t="s">
        <v>21</v>
      </c>
      <c r="K952" t="s">
        <v>22</v>
      </c>
      <c r="L952">
        <v>1379566800</v>
      </c>
      <c r="M952" s="8">
        <f>(((L952/60)/60)/24)+DATE(1970,1,1)</f>
        <v>41536.208333333336</v>
      </c>
      <c r="N952">
        <v>1379826000</v>
      </c>
      <c r="O952" s="8">
        <f>(((N952/60)/60)/24)+DATE(1970,1,1)</f>
        <v>41539.208333333336</v>
      </c>
      <c r="P952" t="b">
        <v>0</v>
      </c>
      <c r="Q952" t="b">
        <v>0</v>
      </c>
      <c r="R952" t="s">
        <v>33</v>
      </c>
      <c r="S952" t="str">
        <f>LEFT(R952,FIND("/",R952)-1)</f>
        <v>theater</v>
      </c>
      <c r="T952" t="str">
        <f>RIGHT(R952,LEN(R952)-LEN(S952)-1)</f>
        <v>plays</v>
      </c>
    </row>
    <row r="953" spans="1:20" ht="31" x14ac:dyDescent="0.35">
      <c r="A953">
        <v>906</v>
      </c>
      <c r="B953" s="4" t="s">
        <v>1844</v>
      </c>
      <c r="C953" s="3" t="s">
        <v>1845</v>
      </c>
      <c r="D953">
        <v>5500</v>
      </c>
      <c r="E953">
        <v>8964</v>
      </c>
      <c r="F953">
        <f>ROUND(100*E953/D953,0)</f>
        <v>163</v>
      </c>
      <c r="G953" t="s">
        <v>20</v>
      </c>
      <c r="H953">
        <v>191</v>
      </c>
      <c r="I953">
        <f>ROUND(IF(H953&gt;0,E953/H953,0),2)</f>
        <v>46.93</v>
      </c>
      <c r="J953" t="s">
        <v>21</v>
      </c>
      <c r="K953" t="s">
        <v>22</v>
      </c>
      <c r="L953">
        <v>1494651600</v>
      </c>
      <c r="M953" s="8">
        <f>(((L953/60)/60)/24)+DATE(1970,1,1)</f>
        <v>42868.208333333328</v>
      </c>
      <c r="N953">
        <v>1497762000</v>
      </c>
      <c r="O953" s="8">
        <f>(((N953/60)/60)/24)+DATE(1970,1,1)</f>
        <v>42904.208333333328</v>
      </c>
      <c r="P953" t="b">
        <v>1</v>
      </c>
      <c r="Q953" t="b">
        <v>1</v>
      </c>
      <c r="R953" t="s">
        <v>42</v>
      </c>
      <c r="S953" t="str">
        <f>LEFT(R953,FIND("/",R953)-1)</f>
        <v>film &amp; video</v>
      </c>
      <c r="T953" t="str">
        <f>RIGHT(R953,LEN(R953)-LEN(S953)-1)</f>
        <v>documentary</v>
      </c>
    </row>
    <row r="954" spans="1:20" x14ac:dyDescent="0.35">
      <c r="A954">
        <v>908</v>
      </c>
      <c r="B954" s="4" t="s">
        <v>1848</v>
      </c>
      <c r="C954" s="3" t="s">
        <v>1849</v>
      </c>
      <c r="D954">
        <v>38200</v>
      </c>
      <c r="E954">
        <v>121950</v>
      </c>
      <c r="F954">
        <f>ROUND(100*E954/D954,0)</f>
        <v>319</v>
      </c>
      <c r="G954" t="s">
        <v>20</v>
      </c>
      <c r="H954">
        <v>3934</v>
      </c>
      <c r="I954">
        <f>ROUND(IF(H954&gt;0,E954/H954,0),2)</f>
        <v>31</v>
      </c>
      <c r="J954" t="s">
        <v>21</v>
      </c>
      <c r="K954" t="s">
        <v>22</v>
      </c>
      <c r="L954">
        <v>1335934800</v>
      </c>
      <c r="M954" s="8">
        <f>(((L954/60)/60)/24)+DATE(1970,1,1)</f>
        <v>41031.208333333336</v>
      </c>
      <c r="N954">
        <v>1336885200</v>
      </c>
      <c r="O954" s="8">
        <f>(((N954/60)/60)/24)+DATE(1970,1,1)</f>
        <v>41042.208333333336</v>
      </c>
      <c r="P954" t="b">
        <v>0</v>
      </c>
      <c r="Q954" t="b">
        <v>0</v>
      </c>
      <c r="R954" t="s">
        <v>89</v>
      </c>
      <c r="S954" t="str">
        <f>LEFT(R954,FIND("/",R954)-1)</f>
        <v>games</v>
      </c>
      <c r="T954" t="str">
        <f>RIGHT(R954,LEN(R954)-LEN(S954)-1)</f>
        <v>video games</v>
      </c>
    </row>
    <row r="955" spans="1:20" x14ac:dyDescent="0.35">
      <c r="A955">
        <v>909</v>
      </c>
      <c r="B955" s="4" t="s">
        <v>1850</v>
      </c>
      <c r="C955" s="3" t="s">
        <v>1851</v>
      </c>
      <c r="D955">
        <v>1800</v>
      </c>
      <c r="E955">
        <v>8621</v>
      </c>
      <c r="F955">
        <f>ROUND(100*E955/D955,0)</f>
        <v>479</v>
      </c>
      <c r="G955" t="s">
        <v>20</v>
      </c>
      <c r="H955">
        <v>80</v>
      </c>
      <c r="I955">
        <f>ROUND(IF(H955&gt;0,E955/H955,0),2)</f>
        <v>107.76</v>
      </c>
      <c r="J955" t="s">
        <v>15</v>
      </c>
      <c r="K955" t="s">
        <v>16</v>
      </c>
      <c r="L955">
        <v>1528088400</v>
      </c>
      <c r="M955" s="8">
        <f>(((L955/60)/60)/24)+DATE(1970,1,1)</f>
        <v>43255.208333333328</v>
      </c>
      <c r="N955">
        <v>1530421200</v>
      </c>
      <c r="O955" s="8">
        <f>(((N955/60)/60)/24)+DATE(1970,1,1)</f>
        <v>43282.208333333328</v>
      </c>
      <c r="P955" t="b">
        <v>0</v>
      </c>
      <c r="Q955" t="b">
        <v>1</v>
      </c>
      <c r="R955" t="s">
        <v>33</v>
      </c>
      <c r="S955" t="str">
        <f>LEFT(R955,FIND("/",R955)-1)</f>
        <v>theater</v>
      </c>
      <c r="T955" t="str">
        <f>RIGHT(R955,LEN(R955)-LEN(S955)-1)</f>
        <v>plays</v>
      </c>
    </row>
    <row r="956" spans="1:20" x14ac:dyDescent="0.35">
      <c r="A956">
        <v>911</v>
      </c>
      <c r="B956" s="4" t="s">
        <v>1854</v>
      </c>
      <c r="C956" s="3" t="s">
        <v>1855</v>
      </c>
      <c r="D956">
        <v>5800</v>
      </c>
      <c r="E956">
        <v>11539</v>
      </c>
      <c r="F956">
        <f>ROUND(100*E956/D956,0)</f>
        <v>199</v>
      </c>
      <c r="G956" t="s">
        <v>20</v>
      </c>
      <c r="H956">
        <v>462</v>
      </c>
      <c r="I956">
        <f>ROUND(IF(H956&gt;0,E956/H956,0),2)</f>
        <v>24.98</v>
      </c>
      <c r="J956" t="s">
        <v>21</v>
      </c>
      <c r="K956" t="s">
        <v>22</v>
      </c>
      <c r="L956">
        <v>1568005200</v>
      </c>
      <c r="M956" s="8">
        <f>(((L956/60)/60)/24)+DATE(1970,1,1)</f>
        <v>43717.208333333328</v>
      </c>
      <c r="N956">
        <v>1568178000</v>
      </c>
      <c r="O956" s="8">
        <f>(((N956/60)/60)/24)+DATE(1970,1,1)</f>
        <v>43719.208333333328</v>
      </c>
      <c r="P956" t="b">
        <v>1</v>
      </c>
      <c r="Q956" t="b">
        <v>0</v>
      </c>
      <c r="R956" t="s">
        <v>28</v>
      </c>
      <c r="S956" t="str">
        <f>LEFT(R956,FIND("/",R956)-1)</f>
        <v>technology</v>
      </c>
      <c r="T956" t="str">
        <f>RIGHT(R956,LEN(R956)-LEN(S956)-1)</f>
        <v>web</v>
      </c>
    </row>
    <row r="957" spans="1:20" x14ac:dyDescent="0.35">
      <c r="A957">
        <v>912</v>
      </c>
      <c r="B957" s="4" t="s">
        <v>1856</v>
      </c>
      <c r="C957" s="3" t="s">
        <v>1857</v>
      </c>
      <c r="D957">
        <v>1800</v>
      </c>
      <c r="E957">
        <v>14310</v>
      </c>
      <c r="F957">
        <f>ROUND(100*E957/D957,0)</f>
        <v>795</v>
      </c>
      <c r="G957" t="s">
        <v>20</v>
      </c>
      <c r="H957">
        <v>179</v>
      </c>
      <c r="I957">
        <f>ROUND(IF(H957&gt;0,E957/H957,0),2)</f>
        <v>79.94</v>
      </c>
      <c r="J957" t="s">
        <v>21</v>
      </c>
      <c r="K957" t="s">
        <v>22</v>
      </c>
      <c r="L957">
        <v>1346821200</v>
      </c>
      <c r="M957" s="8">
        <f>(((L957/60)/60)/24)+DATE(1970,1,1)</f>
        <v>41157.208333333336</v>
      </c>
      <c r="N957">
        <v>1347944400</v>
      </c>
      <c r="O957" s="8">
        <f>(((N957/60)/60)/24)+DATE(1970,1,1)</f>
        <v>41170.208333333336</v>
      </c>
      <c r="P957" t="b">
        <v>1</v>
      </c>
      <c r="Q957" t="b">
        <v>0</v>
      </c>
      <c r="R957" t="s">
        <v>53</v>
      </c>
      <c r="S957" t="str">
        <f>LEFT(R957,FIND("/",R957)-1)</f>
        <v>film &amp; video</v>
      </c>
      <c r="T957" t="str">
        <f>RIGHT(R957,LEN(R957)-LEN(S957)-1)</f>
        <v>drama</v>
      </c>
    </row>
    <row r="958" spans="1:20" x14ac:dyDescent="0.35">
      <c r="A958">
        <v>915</v>
      </c>
      <c r="B958" s="4" t="s">
        <v>1862</v>
      </c>
      <c r="C958" s="3" t="s">
        <v>1863</v>
      </c>
      <c r="D958">
        <v>125900</v>
      </c>
      <c r="E958">
        <v>195936</v>
      </c>
      <c r="F958">
        <f>ROUND(100*E958/D958,0)</f>
        <v>156</v>
      </c>
      <c r="G958" t="s">
        <v>20</v>
      </c>
      <c r="H958">
        <v>1866</v>
      </c>
      <c r="I958">
        <f>ROUND(IF(H958&gt;0,E958/H958,0),2)</f>
        <v>105</v>
      </c>
      <c r="J958" t="s">
        <v>40</v>
      </c>
      <c r="K958" t="s">
        <v>41</v>
      </c>
      <c r="L958">
        <v>1503982800</v>
      </c>
      <c r="M958" s="8">
        <f>(((L958/60)/60)/24)+DATE(1970,1,1)</f>
        <v>42976.208333333328</v>
      </c>
      <c r="N958">
        <v>1504760400</v>
      </c>
      <c r="O958" s="8">
        <f>(((N958/60)/60)/24)+DATE(1970,1,1)</f>
        <v>42985.208333333328</v>
      </c>
      <c r="P958" t="b">
        <v>0</v>
      </c>
      <c r="Q958" t="b">
        <v>0</v>
      </c>
      <c r="R958" t="s">
        <v>269</v>
      </c>
      <c r="S958" t="str">
        <f>LEFT(R958,FIND("/",R958)-1)</f>
        <v>film &amp; video</v>
      </c>
      <c r="T958" t="str">
        <f>RIGHT(R958,LEN(R958)-LEN(S958)-1)</f>
        <v>television</v>
      </c>
    </row>
    <row r="959" spans="1:20" x14ac:dyDescent="0.35">
      <c r="A959">
        <v>918</v>
      </c>
      <c r="B959" s="4" t="s">
        <v>1868</v>
      </c>
      <c r="C959" s="3" t="s">
        <v>1869</v>
      </c>
      <c r="D959">
        <v>3800</v>
      </c>
      <c r="E959">
        <v>9021</v>
      </c>
      <c r="F959">
        <f>ROUND(100*E959/D959,0)</f>
        <v>237</v>
      </c>
      <c r="G959" t="s">
        <v>20</v>
      </c>
      <c r="H959">
        <v>156</v>
      </c>
      <c r="I959">
        <f>ROUND(IF(H959&gt;0,E959/H959,0),2)</f>
        <v>57.83</v>
      </c>
      <c r="J959" t="s">
        <v>98</v>
      </c>
      <c r="K959" t="s">
        <v>99</v>
      </c>
      <c r="L959">
        <v>1343365200</v>
      </c>
      <c r="M959" s="8">
        <f>(((L959/60)/60)/24)+DATE(1970,1,1)</f>
        <v>41117.208333333336</v>
      </c>
      <c r="N959">
        <v>1344315600</v>
      </c>
      <c r="O959" s="8">
        <f>(((N959/60)/60)/24)+DATE(1970,1,1)</f>
        <v>41128.208333333336</v>
      </c>
      <c r="P959" t="b">
        <v>0</v>
      </c>
      <c r="Q959" t="b">
        <v>0</v>
      </c>
      <c r="R959" t="s">
        <v>133</v>
      </c>
      <c r="S959" t="str">
        <f>LEFT(R959,FIND("/",R959)-1)</f>
        <v>publishing</v>
      </c>
      <c r="T959" t="str">
        <f>RIGHT(R959,LEN(R959)-LEN(S959)-1)</f>
        <v>radio &amp; podcasts</v>
      </c>
    </row>
    <row r="960" spans="1:20" x14ac:dyDescent="0.35">
      <c r="A960">
        <v>920</v>
      </c>
      <c r="B960" s="4" t="s">
        <v>1872</v>
      </c>
      <c r="C960" s="3" t="s">
        <v>1873</v>
      </c>
      <c r="D960">
        <v>5300</v>
      </c>
      <c r="E960">
        <v>9676</v>
      </c>
      <c r="F960">
        <f>ROUND(100*E960/D960,0)</f>
        <v>183</v>
      </c>
      <c r="G960" t="s">
        <v>20</v>
      </c>
      <c r="H960">
        <v>255</v>
      </c>
      <c r="I960">
        <f>ROUND(IF(H960&gt;0,E960/H960,0),2)</f>
        <v>37.950000000000003</v>
      </c>
      <c r="J960" t="s">
        <v>21</v>
      </c>
      <c r="K960" t="s">
        <v>22</v>
      </c>
      <c r="L960">
        <v>1549519200</v>
      </c>
      <c r="M960" s="8">
        <f>(((L960/60)/60)/24)+DATE(1970,1,1)</f>
        <v>43503.25</v>
      </c>
      <c r="N960">
        <v>1551247200</v>
      </c>
      <c r="O960" s="8">
        <f>(((N960/60)/60)/24)+DATE(1970,1,1)</f>
        <v>43523.25</v>
      </c>
      <c r="P960" t="b">
        <v>1</v>
      </c>
      <c r="Q960" t="b">
        <v>0</v>
      </c>
      <c r="R960" t="s">
        <v>71</v>
      </c>
      <c r="S960" t="str">
        <f>LEFT(R960,FIND("/",R960)-1)</f>
        <v>film &amp; video</v>
      </c>
      <c r="T960" t="str">
        <f>RIGHT(R960,LEN(R960)-LEN(S960)-1)</f>
        <v>animation</v>
      </c>
    </row>
    <row r="961" spans="1:20" x14ac:dyDescent="0.35">
      <c r="A961">
        <v>922</v>
      </c>
      <c r="B961" s="4" t="s">
        <v>1876</v>
      </c>
      <c r="C961" s="3" t="s">
        <v>1877</v>
      </c>
      <c r="D961">
        <v>51400</v>
      </c>
      <c r="E961">
        <v>90440</v>
      </c>
      <c r="F961">
        <f>ROUND(100*E961/D961,0)</f>
        <v>176</v>
      </c>
      <c r="G961" t="s">
        <v>20</v>
      </c>
      <c r="H961">
        <v>2261</v>
      </c>
      <c r="I961">
        <f>ROUND(IF(H961&gt;0,E961/H961,0),2)</f>
        <v>40</v>
      </c>
      <c r="J961" t="s">
        <v>21</v>
      </c>
      <c r="K961" t="s">
        <v>22</v>
      </c>
      <c r="L961">
        <v>1544335200</v>
      </c>
      <c r="M961" s="8">
        <f>(((L961/60)/60)/24)+DATE(1970,1,1)</f>
        <v>43443.25</v>
      </c>
      <c r="N961">
        <v>1545112800</v>
      </c>
      <c r="O961" s="8">
        <f>(((N961/60)/60)/24)+DATE(1970,1,1)</f>
        <v>43452.25</v>
      </c>
      <c r="P961" t="b">
        <v>0</v>
      </c>
      <c r="Q961" t="b">
        <v>1</v>
      </c>
      <c r="R961" t="s">
        <v>319</v>
      </c>
      <c r="S961" t="str">
        <f>LEFT(R961,FIND("/",R961)-1)</f>
        <v>music</v>
      </c>
      <c r="T961" t="str">
        <f>RIGHT(R961,LEN(R961)-LEN(S961)-1)</f>
        <v>world music</v>
      </c>
    </row>
    <row r="962" spans="1:20" x14ac:dyDescent="0.35">
      <c r="A962">
        <v>923</v>
      </c>
      <c r="B962" s="4" t="s">
        <v>1878</v>
      </c>
      <c r="C962" s="3" t="s">
        <v>1879</v>
      </c>
      <c r="D962">
        <v>1700</v>
      </c>
      <c r="E962">
        <v>4044</v>
      </c>
      <c r="F962">
        <f>ROUND(100*E962/D962,0)</f>
        <v>238</v>
      </c>
      <c r="G962" t="s">
        <v>20</v>
      </c>
      <c r="H962">
        <v>40</v>
      </c>
      <c r="I962">
        <f>ROUND(IF(H962&gt;0,E962/H962,0),2)</f>
        <v>101.1</v>
      </c>
      <c r="J962" t="s">
        <v>21</v>
      </c>
      <c r="K962" t="s">
        <v>22</v>
      </c>
      <c r="L962">
        <v>1279083600</v>
      </c>
      <c r="M962" s="8">
        <f>(((L962/60)/60)/24)+DATE(1970,1,1)</f>
        <v>40373.208333333336</v>
      </c>
      <c r="N962">
        <v>1279170000</v>
      </c>
      <c r="O962" s="8">
        <f>(((N962/60)/60)/24)+DATE(1970,1,1)</f>
        <v>40374.208333333336</v>
      </c>
      <c r="P962" t="b">
        <v>0</v>
      </c>
      <c r="Q962" t="b">
        <v>0</v>
      </c>
      <c r="R962" t="s">
        <v>33</v>
      </c>
      <c r="S962" t="str">
        <f>LEFT(R962,FIND("/",R962)-1)</f>
        <v>theater</v>
      </c>
      <c r="T962" t="str">
        <f>RIGHT(R962,LEN(R962)-LEN(S962)-1)</f>
        <v>plays</v>
      </c>
    </row>
    <row r="963" spans="1:20" x14ac:dyDescent="0.35">
      <c r="A963">
        <v>924</v>
      </c>
      <c r="B963" s="4" t="s">
        <v>1880</v>
      </c>
      <c r="C963" s="3" t="s">
        <v>1881</v>
      </c>
      <c r="D963">
        <v>39400</v>
      </c>
      <c r="E963">
        <v>192292</v>
      </c>
      <c r="F963">
        <f>ROUND(100*E963/D963,0)</f>
        <v>488</v>
      </c>
      <c r="G963" t="s">
        <v>20</v>
      </c>
      <c r="H963">
        <v>2289</v>
      </c>
      <c r="I963">
        <f>ROUND(IF(H963&gt;0,E963/H963,0),2)</f>
        <v>84.01</v>
      </c>
      <c r="J963" t="s">
        <v>107</v>
      </c>
      <c r="K963" t="s">
        <v>108</v>
      </c>
      <c r="L963">
        <v>1572498000</v>
      </c>
      <c r="M963" s="8">
        <f>(((L963/60)/60)/24)+DATE(1970,1,1)</f>
        <v>43769.208333333328</v>
      </c>
      <c r="N963">
        <v>1573452000</v>
      </c>
      <c r="O963" s="8">
        <f>(((N963/60)/60)/24)+DATE(1970,1,1)</f>
        <v>43780.25</v>
      </c>
      <c r="P963" t="b">
        <v>0</v>
      </c>
      <c r="Q963" t="b">
        <v>0</v>
      </c>
      <c r="R963" t="s">
        <v>33</v>
      </c>
      <c r="S963" t="str">
        <f>LEFT(R963,FIND("/",R963)-1)</f>
        <v>theater</v>
      </c>
      <c r="T963" t="str">
        <f>RIGHT(R963,LEN(R963)-LEN(S963)-1)</f>
        <v>plays</v>
      </c>
    </row>
    <row r="964" spans="1:20" ht="31" x14ac:dyDescent="0.35">
      <c r="A964">
        <v>925</v>
      </c>
      <c r="B964" s="4" t="s">
        <v>1882</v>
      </c>
      <c r="C964" s="3" t="s">
        <v>1883</v>
      </c>
      <c r="D964">
        <v>3000</v>
      </c>
      <c r="E964">
        <v>6722</v>
      </c>
      <c r="F964">
        <f>ROUND(100*E964/D964,0)</f>
        <v>224</v>
      </c>
      <c r="G964" t="s">
        <v>20</v>
      </c>
      <c r="H964">
        <v>65</v>
      </c>
      <c r="I964">
        <f>ROUND(IF(H964&gt;0,E964/H964,0),2)</f>
        <v>103.42</v>
      </c>
      <c r="J964" t="s">
        <v>21</v>
      </c>
      <c r="K964" t="s">
        <v>22</v>
      </c>
      <c r="L964">
        <v>1506056400</v>
      </c>
      <c r="M964" s="8">
        <f>(((L964/60)/60)/24)+DATE(1970,1,1)</f>
        <v>43000.208333333328</v>
      </c>
      <c r="N964">
        <v>1507093200</v>
      </c>
      <c r="O964" s="8">
        <f>(((N964/60)/60)/24)+DATE(1970,1,1)</f>
        <v>43012.208333333328</v>
      </c>
      <c r="P964" t="b">
        <v>0</v>
      </c>
      <c r="Q964" t="b">
        <v>0</v>
      </c>
      <c r="R964" t="s">
        <v>33</v>
      </c>
      <c r="S964" t="str">
        <f>LEFT(R964,FIND("/",R964)-1)</f>
        <v>theater</v>
      </c>
      <c r="T964" t="str">
        <f>RIGHT(R964,LEN(R964)-LEN(S964)-1)</f>
        <v>plays</v>
      </c>
    </row>
    <row r="965" spans="1:20" x14ac:dyDescent="0.35">
      <c r="A965">
        <v>928</v>
      </c>
      <c r="B965" s="4" t="s">
        <v>1888</v>
      </c>
      <c r="C965" s="3" t="s">
        <v>1889</v>
      </c>
      <c r="D965">
        <v>167400</v>
      </c>
      <c r="E965">
        <v>196386</v>
      </c>
      <c r="F965">
        <f>ROUND(100*E965/D965,0)</f>
        <v>117</v>
      </c>
      <c r="G965" t="s">
        <v>20</v>
      </c>
      <c r="H965">
        <v>3777</v>
      </c>
      <c r="I965">
        <f>ROUND(IF(H965&gt;0,E965/H965,0),2)</f>
        <v>52</v>
      </c>
      <c r="J965" t="s">
        <v>107</v>
      </c>
      <c r="K965" t="s">
        <v>108</v>
      </c>
      <c r="L965">
        <v>1388296800</v>
      </c>
      <c r="M965" s="8">
        <f>(((L965/60)/60)/24)+DATE(1970,1,1)</f>
        <v>41637.25</v>
      </c>
      <c r="N965">
        <v>1389074400</v>
      </c>
      <c r="O965" s="8">
        <f>(((N965/60)/60)/24)+DATE(1970,1,1)</f>
        <v>41646.25</v>
      </c>
      <c r="P965" t="b">
        <v>0</v>
      </c>
      <c r="Q965" t="b">
        <v>0</v>
      </c>
      <c r="R965" t="s">
        <v>28</v>
      </c>
      <c r="S965" t="str">
        <f>LEFT(R965,FIND("/",R965)-1)</f>
        <v>technology</v>
      </c>
      <c r="T965" t="str">
        <f>RIGHT(R965,LEN(R965)-LEN(S965)-1)</f>
        <v>web</v>
      </c>
    </row>
    <row r="966" spans="1:20" x14ac:dyDescent="0.35">
      <c r="A966">
        <v>929</v>
      </c>
      <c r="B966" s="4" t="s">
        <v>1890</v>
      </c>
      <c r="C966" s="3" t="s">
        <v>1891</v>
      </c>
      <c r="D966">
        <v>5500</v>
      </c>
      <c r="E966">
        <v>11952</v>
      </c>
      <c r="F966">
        <f>ROUND(100*E966/D966,0)</f>
        <v>217</v>
      </c>
      <c r="G966" t="s">
        <v>20</v>
      </c>
      <c r="H966">
        <v>184</v>
      </c>
      <c r="I966">
        <f>ROUND(IF(H966&gt;0,E966/H966,0),2)</f>
        <v>64.959999999999994</v>
      </c>
      <c r="J966" t="s">
        <v>40</v>
      </c>
      <c r="K966" t="s">
        <v>41</v>
      </c>
      <c r="L966">
        <v>1493787600</v>
      </c>
      <c r="M966" s="8">
        <f>(((L966/60)/60)/24)+DATE(1970,1,1)</f>
        <v>42858.208333333328</v>
      </c>
      <c r="N966">
        <v>1494997200</v>
      </c>
      <c r="O966" s="8">
        <f>(((N966/60)/60)/24)+DATE(1970,1,1)</f>
        <v>42872.208333333328</v>
      </c>
      <c r="P966" t="b">
        <v>0</v>
      </c>
      <c r="Q966" t="b">
        <v>0</v>
      </c>
      <c r="R966" t="s">
        <v>33</v>
      </c>
      <c r="S966" t="str">
        <f>LEFT(R966,FIND("/",R966)-1)</f>
        <v>theater</v>
      </c>
      <c r="T966" t="str">
        <f>RIGHT(R966,LEN(R966)-LEN(S966)-1)</f>
        <v>plays</v>
      </c>
    </row>
    <row r="967" spans="1:20" x14ac:dyDescent="0.35">
      <c r="A967">
        <v>930</v>
      </c>
      <c r="B967" s="4" t="s">
        <v>1892</v>
      </c>
      <c r="C967" s="3" t="s">
        <v>1893</v>
      </c>
      <c r="D967">
        <v>3500</v>
      </c>
      <c r="E967">
        <v>3930</v>
      </c>
      <c r="F967">
        <f>ROUND(100*E967/D967,0)</f>
        <v>112</v>
      </c>
      <c r="G967" t="s">
        <v>20</v>
      </c>
      <c r="H967">
        <v>85</v>
      </c>
      <c r="I967">
        <f>ROUND(IF(H967&gt;0,E967/H967,0),2)</f>
        <v>46.24</v>
      </c>
      <c r="J967" t="s">
        <v>21</v>
      </c>
      <c r="K967" t="s">
        <v>22</v>
      </c>
      <c r="L967">
        <v>1424844000</v>
      </c>
      <c r="M967" s="8">
        <f>(((L967/60)/60)/24)+DATE(1970,1,1)</f>
        <v>42060.25</v>
      </c>
      <c r="N967">
        <v>1425448800</v>
      </c>
      <c r="O967" s="8">
        <f>(((N967/60)/60)/24)+DATE(1970,1,1)</f>
        <v>42067.25</v>
      </c>
      <c r="P967" t="b">
        <v>0</v>
      </c>
      <c r="Q967" t="b">
        <v>1</v>
      </c>
      <c r="R967" t="s">
        <v>33</v>
      </c>
      <c r="S967" t="str">
        <f>LEFT(R967,FIND("/",R967)-1)</f>
        <v>theater</v>
      </c>
      <c r="T967" t="str">
        <f>RIGHT(R967,LEN(R967)-LEN(S967)-1)</f>
        <v>plays</v>
      </c>
    </row>
    <row r="968" spans="1:20" x14ac:dyDescent="0.35">
      <c r="A968">
        <v>932</v>
      </c>
      <c r="B968" s="4" t="s">
        <v>1896</v>
      </c>
      <c r="C968" s="3" t="s">
        <v>1897</v>
      </c>
      <c r="D968">
        <v>2300</v>
      </c>
      <c r="E968">
        <v>4883</v>
      </c>
      <c r="F968">
        <f>ROUND(100*E968/D968,0)</f>
        <v>212</v>
      </c>
      <c r="G968" t="s">
        <v>20</v>
      </c>
      <c r="H968">
        <v>144</v>
      </c>
      <c r="I968">
        <f>ROUND(IF(H968&gt;0,E968/H968,0),2)</f>
        <v>33.909999999999997</v>
      </c>
      <c r="J968" t="s">
        <v>21</v>
      </c>
      <c r="K968" t="s">
        <v>22</v>
      </c>
      <c r="L968">
        <v>1394514000</v>
      </c>
      <c r="M968" s="8">
        <f>(((L968/60)/60)/24)+DATE(1970,1,1)</f>
        <v>41709.208333333336</v>
      </c>
      <c r="N968">
        <v>1394773200</v>
      </c>
      <c r="O968" s="8">
        <f>(((N968/60)/60)/24)+DATE(1970,1,1)</f>
        <v>41712.208333333336</v>
      </c>
      <c r="P968" t="b">
        <v>0</v>
      </c>
      <c r="Q968" t="b">
        <v>0</v>
      </c>
      <c r="R968" t="s">
        <v>23</v>
      </c>
      <c r="S968" t="str">
        <f>LEFT(R968,FIND("/",R968)-1)</f>
        <v>music</v>
      </c>
      <c r="T968" t="str">
        <f>RIGHT(R968,LEN(R968)-LEN(S968)-1)</f>
        <v>rock</v>
      </c>
    </row>
    <row r="969" spans="1:20" x14ac:dyDescent="0.35">
      <c r="A969">
        <v>933</v>
      </c>
      <c r="B969" s="4" t="s">
        <v>1898</v>
      </c>
      <c r="C969" s="3" t="s">
        <v>1899</v>
      </c>
      <c r="D969">
        <v>73000</v>
      </c>
      <c r="E969">
        <v>175015</v>
      </c>
      <c r="F969">
        <f>ROUND(100*E969/D969,0)</f>
        <v>240</v>
      </c>
      <c r="G969" t="s">
        <v>20</v>
      </c>
      <c r="H969">
        <v>1902</v>
      </c>
      <c r="I969">
        <f>ROUND(IF(H969&gt;0,E969/H969,0),2)</f>
        <v>92.02</v>
      </c>
      <c r="J969" t="s">
        <v>21</v>
      </c>
      <c r="K969" t="s">
        <v>22</v>
      </c>
      <c r="L969">
        <v>1365397200</v>
      </c>
      <c r="M969" s="8">
        <f>(((L969/60)/60)/24)+DATE(1970,1,1)</f>
        <v>41372.208333333336</v>
      </c>
      <c r="N969">
        <v>1366520400</v>
      </c>
      <c r="O969" s="8">
        <f>(((N969/60)/60)/24)+DATE(1970,1,1)</f>
        <v>41385.208333333336</v>
      </c>
      <c r="P969" t="b">
        <v>0</v>
      </c>
      <c r="Q969" t="b">
        <v>0</v>
      </c>
      <c r="R969" t="s">
        <v>33</v>
      </c>
      <c r="S969" t="str">
        <f>LEFT(R969,FIND("/",R969)-1)</f>
        <v>theater</v>
      </c>
      <c r="T969" t="str">
        <f>RIGHT(R969,LEN(R969)-LEN(S969)-1)</f>
        <v>plays</v>
      </c>
    </row>
    <row r="970" spans="1:20" x14ac:dyDescent="0.35">
      <c r="A970">
        <v>934</v>
      </c>
      <c r="B970" s="4" t="s">
        <v>1900</v>
      </c>
      <c r="C970" s="3" t="s">
        <v>1901</v>
      </c>
      <c r="D970">
        <v>6200</v>
      </c>
      <c r="E970">
        <v>11280</v>
      </c>
      <c r="F970">
        <f>ROUND(100*E970/D970,0)</f>
        <v>182</v>
      </c>
      <c r="G970" t="s">
        <v>20</v>
      </c>
      <c r="H970">
        <v>105</v>
      </c>
      <c r="I970">
        <f>ROUND(IF(H970&gt;0,E970/H970,0),2)</f>
        <v>107.43</v>
      </c>
      <c r="J970" t="s">
        <v>21</v>
      </c>
      <c r="K970" t="s">
        <v>22</v>
      </c>
      <c r="L970">
        <v>1456120800</v>
      </c>
      <c r="M970" s="8">
        <f>(((L970/60)/60)/24)+DATE(1970,1,1)</f>
        <v>42422.25</v>
      </c>
      <c r="N970">
        <v>1456639200</v>
      </c>
      <c r="O970" s="8">
        <f>(((N970/60)/60)/24)+DATE(1970,1,1)</f>
        <v>42428.25</v>
      </c>
      <c r="P970" t="b">
        <v>0</v>
      </c>
      <c r="Q970" t="b">
        <v>0</v>
      </c>
      <c r="R970" t="s">
        <v>33</v>
      </c>
      <c r="S970" t="str">
        <f>LEFT(R970,FIND("/",R970)-1)</f>
        <v>theater</v>
      </c>
      <c r="T970" t="str">
        <f>RIGHT(R970,LEN(R970)-LEN(S970)-1)</f>
        <v>plays</v>
      </c>
    </row>
    <row r="971" spans="1:20" ht="31" x14ac:dyDescent="0.35">
      <c r="A971">
        <v>935</v>
      </c>
      <c r="B971" s="4" t="s">
        <v>1902</v>
      </c>
      <c r="C971" s="3" t="s">
        <v>1903</v>
      </c>
      <c r="D971">
        <v>6100</v>
      </c>
      <c r="E971">
        <v>10012</v>
      </c>
      <c r="F971">
        <f>ROUND(100*E971/D971,0)</f>
        <v>164</v>
      </c>
      <c r="G971" t="s">
        <v>20</v>
      </c>
      <c r="H971">
        <v>132</v>
      </c>
      <c r="I971">
        <f>ROUND(IF(H971&gt;0,E971/H971,0),2)</f>
        <v>75.849999999999994</v>
      </c>
      <c r="J971" t="s">
        <v>21</v>
      </c>
      <c r="K971" t="s">
        <v>22</v>
      </c>
      <c r="L971">
        <v>1437714000</v>
      </c>
      <c r="M971" s="8">
        <f>(((L971/60)/60)/24)+DATE(1970,1,1)</f>
        <v>42209.208333333328</v>
      </c>
      <c r="N971">
        <v>1438318800</v>
      </c>
      <c r="O971" s="8">
        <f>(((N971/60)/60)/24)+DATE(1970,1,1)</f>
        <v>42216.208333333328</v>
      </c>
      <c r="P971" t="b">
        <v>0</v>
      </c>
      <c r="Q971" t="b">
        <v>0</v>
      </c>
      <c r="R971" t="s">
        <v>33</v>
      </c>
      <c r="S971" t="str">
        <f>LEFT(R971,FIND("/",R971)-1)</f>
        <v>theater</v>
      </c>
      <c r="T971" t="str">
        <f>RIGHT(R971,LEN(R971)-LEN(S971)-1)</f>
        <v>plays</v>
      </c>
    </row>
    <row r="972" spans="1:20" x14ac:dyDescent="0.35">
      <c r="A972">
        <v>938</v>
      </c>
      <c r="B972" s="4" t="s">
        <v>1907</v>
      </c>
      <c r="C972" s="3" t="s">
        <v>1908</v>
      </c>
      <c r="D972">
        <v>9200</v>
      </c>
      <c r="E972">
        <v>10093</v>
      </c>
      <c r="F972">
        <f>ROUND(100*E972/D972,0)</f>
        <v>110</v>
      </c>
      <c r="G972" t="s">
        <v>20</v>
      </c>
      <c r="H972">
        <v>96</v>
      </c>
      <c r="I972">
        <f>ROUND(IF(H972&gt;0,E972/H972,0),2)</f>
        <v>105.14</v>
      </c>
      <c r="J972" t="s">
        <v>21</v>
      </c>
      <c r="K972" t="s">
        <v>22</v>
      </c>
      <c r="L972">
        <v>1528779600</v>
      </c>
      <c r="M972" s="8">
        <f>(((L972/60)/60)/24)+DATE(1970,1,1)</f>
        <v>43263.208333333328</v>
      </c>
      <c r="N972">
        <v>1531890000</v>
      </c>
      <c r="O972" s="8">
        <f>(((N972/60)/60)/24)+DATE(1970,1,1)</f>
        <v>43299.208333333328</v>
      </c>
      <c r="P972" t="b">
        <v>0</v>
      </c>
      <c r="Q972" t="b">
        <v>1</v>
      </c>
      <c r="R972" t="s">
        <v>119</v>
      </c>
      <c r="S972" t="str">
        <f>LEFT(R972,FIND("/",R972)-1)</f>
        <v>publishing</v>
      </c>
      <c r="T972" t="str">
        <f>RIGHT(R972,LEN(R972)-LEN(S972)-1)</f>
        <v>fiction</v>
      </c>
    </row>
    <row r="973" spans="1:20" x14ac:dyDescent="0.35">
      <c r="A973">
        <v>943</v>
      </c>
      <c r="B973" s="4" t="s">
        <v>1916</v>
      </c>
      <c r="C973" s="3" t="s">
        <v>1917</v>
      </c>
      <c r="D973">
        <v>7500</v>
      </c>
      <c r="E973">
        <v>11969</v>
      </c>
      <c r="F973">
        <f>ROUND(100*E973/D973,0)</f>
        <v>160</v>
      </c>
      <c r="G973" t="s">
        <v>20</v>
      </c>
      <c r="H973">
        <v>114</v>
      </c>
      <c r="I973">
        <f>ROUND(IF(H973&gt;0,E973/H973,0),2)</f>
        <v>104.99</v>
      </c>
      <c r="J973" t="s">
        <v>21</v>
      </c>
      <c r="K973" t="s">
        <v>22</v>
      </c>
      <c r="L973">
        <v>1411534800</v>
      </c>
      <c r="M973" s="8">
        <f>(((L973/60)/60)/24)+DATE(1970,1,1)</f>
        <v>41906.208333333336</v>
      </c>
      <c r="N973">
        <v>1414558800</v>
      </c>
      <c r="O973" s="8">
        <f>(((N973/60)/60)/24)+DATE(1970,1,1)</f>
        <v>41941.208333333336</v>
      </c>
      <c r="P973" t="b">
        <v>0</v>
      </c>
      <c r="Q973" t="b">
        <v>0</v>
      </c>
      <c r="R973" t="s">
        <v>17</v>
      </c>
      <c r="S973" t="str">
        <f>LEFT(R973,FIND("/",R973)-1)</f>
        <v>food</v>
      </c>
      <c r="T973" t="str">
        <f>RIGHT(R973,LEN(R973)-LEN(S973)-1)</f>
        <v>food trucks</v>
      </c>
    </row>
    <row r="974" spans="1:20" ht="31" x14ac:dyDescent="0.35">
      <c r="A974">
        <v>949</v>
      </c>
      <c r="B974" s="4" t="s">
        <v>1928</v>
      </c>
      <c r="C974" s="3" t="s">
        <v>1929</v>
      </c>
      <c r="D974">
        <v>5900</v>
      </c>
      <c r="E974">
        <v>9520</v>
      </c>
      <c r="F974">
        <f>ROUND(100*E974/D974,0)</f>
        <v>161</v>
      </c>
      <c r="G974" t="s">
        <v>20</v>
      </c>
      <c r="H974">
        <v>203</v>
      </c>
      <c r="I974">
        <f>ROUND(IF(H974&gt;0,E974/H974,0),2)</f>
        <v>46.9</v>
      </c>
      <c r="J974" t="s">
        <v>21</v>
      </c>
      <c r="K974" t="s">
        <v>22</v>
      </c>
      <c r="L974">
        <v>1429333200</v>
      </c>
      <c r="M974" s="8">
        <f>(((L974/60)/60)/24)+DATE(1970,1,1)</f>
        <v>42112.208333333328</v>
      </c>
      <c r="N974">
        <v>1430974800</v>
      </c>
      <c r="O974" s="8">
        <f>(((N974/60)/60)/24)+DATE(1970,1,1)</f>
        <v>42131.208333333328</v>
      </c>
      <c r="P974" t="b">
        <v>0</v>
      </c>
      <c r="Q974" t="b">
        <v>0</v>
      </c>
      <c r="R974" t="s">
        <v>28</v>
      </c>
      <c r="S974" t="str">
        <f>LEFT(R974,FIND("/",R974)-1)</f>
        <v>technology</v>
      </c>
      <c r="T974" t="str">
        <f>RIGHT(R974,LEN(R974)-LEN(S974)-1)</f>
        <v>web</v>
      </c>
    </row>
    <row r="975" spans="1:20" x14ac:dyDescent="0.35">
      <c r="A975">
        <v>951</v>
      </c>
      <c r="B975" s="4" t="s">
        <v>1932</v>
      </c>
      <c r="C975" s="3" t="s">
        <v>1933</v>
      </c>
      <c r="D975">
        <v>14500</v>
      </c>
      <c r="E975">
        <v>159056</v>
      </c>
      <c r="F975">
        <f>ROUND(100*E975/D975,0)</f>
        <v>1097</v>
      </c>
      <c r="G975" t="s">
        <v>20</v>
      </c>
      <c r="H975">
        <v>1559</v>
      </c>
      <c r="I975">
        <f>ROUND(IF(H975&gt;0,E975/H975,0),2)</f>
        <v>102.02</v>
      </c>
      <c r="J975" t="s">
        <v>21</v>
      </c>
      <c r="K975" t="s">
        <v>22</v>
      </c>
      <c r="L975">
        <v>1482732000</v>
      </c>
      <c r="M975" s="8">
        <f>(((L975/60)/60)/24)+DATE(1970,1,1)</f>
        <v>42730.25</v>
      </c>
      <c r="N975">
        <v>1482818400</v>
      </c>
      <c r="O975" s="8">
        <f>(((N975/60)/60)/24)+DATE(1970,1,1)</f>
        <v>42731.25</v>
      </c>
      <c r="P975" t="b">
        <v>0</v>
      </c>
      <c r="Q975" t="b">
        <v>1</v>
      </c>
      <c r="R975" t="s">
        <v>23</v>
      </c>
      <c r="S975" t="str">
        <f>LEFT(R975,FIND("/",R975)-1)</f>
        <v>music</v>
      </c>
      <c r="T975" t="str">
        <f>RIGHT(R975,LEN(R975)-LEN(S975)-1)</f>
        <v>rock</v>
      </c>
    </row>
    <row r="976" spans="1:20" x14ac:dyDescent="0.35">
      <c r="A976">
        <v>954</v>
      </c>
      <c r="B976" s="4" t="s">
        <v>1938</v>
      </c>
      <c r="C976" s="3" t="s">
        <v>1939</v>
      </c>
      <c r="D976">
        <v>42600</v>
      </c>
      <c r="E976">
        <v>156384</v>
      </c>
      <c r="F976">
        <f>ROUND(100*E976/D976,0)</f>
        <v>367</v>
      </c>
      <c r="G976" t="s">
        <v>20</v>
      </c>
      <c r="H976">
        <v>1548</v>
      </c>
      <c r="I976">
        <f>ROUND(IF(H976&gt;0,E976/H976,0),2)</f>
        <v>101.02</v>
      </c>
      <c r="J976" t="s">
        <v>26</v>
      </c>
      <c r="K976" t="s">
        <v>27</v>
      </c>
      <c r="L976">
        <v>1348290000</v>
      </c>
      <c r="M976" s="8">
        <f>(((L976/60)/60)/24)+DATE(1970,1,1)</f>
        <v>41174.208333333336</v>
      </c>
      <c r="N976">
        <v>1350363600</v>
      </c>
      <c r="O976" s="8">
        <f>(((N976/60)/60)/24)+DATE(1970,1,1)</f>
        <v>41198.208333333336</v>
      </c>
      <c r="P976" t="b">
        <v>0</v>
      </c>
      <c r="Q976" t="b">
        <v>0</v>
      </c>
      <c r="R976" t="s">
        <v>28</v>
      </c>
      <c r="S976" t="str">
        <f>LEFT(R976,FIND("/",R976)-1)</f>
        <v>technology</v>
      </c>
      <c r="T976" t="str">
        <f>RIGHT(R976,LEN(R976)-LEN(S976)-1)</f>
        <v>web</v>
      </c>
    </row>
    <row r="977" spans="1:20" ht="31" x14ac:dyDescent="0.35">
      <c r="A977">
        <v>955</v>
      </c>
      <c r="B977" s="4" t="s">
        <v>1940</v>
      </c>
      <c r="C977" s="3" t="s">
        <v>1941</v>
      </c>
      <c r="D977">
        <v>700</v>
      </c>
      <c r="E977">
        <v>7763</v>
      </c>
      <c r="F977">
        <f>ROUND(100*E977/D977,0)</f>
        <v>1109</v>
      </c>
      <c r="G977" t="s">
        <v>20</v>
      </c>
      <c r="H977">
        <v>80</v>
      </c>
      <c r="I977">
        <f>ROUND(IF(H977&gt;0,E977/H977,0),2)</f>
        <v>97.04</v>
      </c>
      <c r="J977" t="s">
        <v>21</v>
      </c>
      <c r="K977" t="s">
        <v>22</v>
      </c>
      <c r="L977">
        <v>1353823200</v>
      </c>
      <c r="M977" s="8">
        <f>(((L977/60)/60)/24)+DATE(1970,1,1)</f>
        <v>41238.25</v>
      </c>
      <c r="N977">
        <v>1353996000</v>
      </c>
      <c r="O977" s="8">
        <f>(((N977/60)/60)/24)+DATE(1970,1,1)</f>
        <v>41240.25</v>
      </c>
      <c r="P977" t="b">
        <v>0</v>
      </c>
      <c r="Q977" t="b">
        <v>0</v>
      </c>
      <c r="R977" t="s">
        <v>33</v>
      </c>
      <c r="S977" t="str">
        <f>LEFT(R977,FIND("/",R977)-1)</f>
        <v>theater</v>
      </c>
      <c r="T977" t="str">
        <f>RIGHT(R977,LEN(R977)-LEN(S977)-1)</f>
        <v>plays</v>
      </c>
    </row>
    <row r="978" spans="1:20" x14ac:dyDescent="0.35">
      <c r="A978">
        <v>957</v>
      </c>
      <c r="B978" s="4" t="s">
        <v>1944</v>
      </c>
      <c r="C978" s="3" t="s">
        <v>1945</v>
      </c>
      <c r="D978">
        <v>9800</v>
      </c>
      <c r="E978">
        <v>12434</v>
      </c>
      <c r="F978">
        <f>ROUND(100*E978/D978,0)</f>
        <v>127</v>
      </c>
      <c r="G978" t="s">
        <v>20</v>
      </c>
      <c r="H978">
        <v>131</v>
      </c>
      <c r="I978">
        <f>ROUND(IF(H978&gt;0,E978/H978,0),2)</f>
        <v>94.92</v>
      </c>
      <c r="J978" t="s">
        <v>21</v>
      </c>
      <c r="K978" t="s">
        <v>22</v>
      </c>
      <c r="L978">
        <v>1329372000</v>
      </c>
      <c r="M978" s="8">
        <f>(((L978/60)/60)/24)+DATE(1970,1,1)</f>
        <v>40955.25</v>
      </c>
      <c r="N978">
        <v>1329631200</v>
      </c>
      <c r="O978" s="8">
        <f>(((N978/60)/60)/24)+DATE(1970,1,1)</f>
        <v>40958.25</v>
      </c>
      <c r="P978" t="b">
        <v>0</v>
      </c>
      <c r="Q978" t="b">
        <v>0</v>
      </c>
      <c r="R978" t="s">
        <v>33</v>
      </c>
      <c r="S978" t="str">
        <f>LEFT(R978,FIND("/",R978)-1)</f>
        <v>theater</v>
      </c>
      <c r="T978" t="str">
        <f>RIGHT(R978,LEN(R978)-LEN(S978)-1)</f>
        <v>plays</v>
      </c>
    </row>
    <row r="979" spans="1:20" ht="31" x14ac:dyDescent="0.35">
      <c r="A979">
        <v>958</v>
      </c>
      <c r="B979" s="4" t="s">
        <v>1946</v>
      </c>
      <c r="C979" s="3" t="s">
        <v>1947</v>
      </c>
      <c r="D979">
        <v>1100</v>
      </c>
      <c r="E979">
        <v>8081</v>
      </c>
      <c r="F979">
        <f>ROUND(100*E979/D979,0)</f>
        <v>735</v>
      </c>
      <c r="G979" t="s">
        <v>20</v>
      </c>
      <c r="H979">
        <v>112</v>
      </c>
      <c r="I979">
        <f>ROUND(IF(H979&gt;0,E979/H979,0),2)</f>
        <v>72.150000000000006</v>
      </c>
      <c r="J979" t="s">
        <v>21</v>
      </c>
      <c r="K979" t="s">
        <v>22</v>
      </c>
      <c r="L979">
        <v>1277096400</v>
      </c>
      <c r="M979" s="8">
        <f>(((L979/60)/60)/24)+DATE(1970,1,1)</f>
        <v>40350.208333333336</v>
      </c>
      <c r="N979">
        <v>1278997200</v>
      </c>
      <c r="O979" s="8">
        <f>(((N979/60)/60)/24)+DATE(1970,1,1)</f>
        <v>40372.208333333336</v>
      </c>
      <c r="P979" t="b">
        <v>0</v>
      </c>
      <c r="Q979" t="b">
        <v>0</v>
      </c>
      <c r="R979" t="s">
        <v>71</v>
      </c>
      <c r="S979" t="str">
        <f>LEFT(R979,FIND("/",R979)-1)</f>
        <v>film &amp; video</v>
      </c>
      <c r="T979" t="str">
        <f>RIGHT(R979,LEN(R979)-LEN(S979)-1)</f>
        <v>animation</v>
      </c>
    </row>
    <row r="980" spans="1:20" ht="31" x14ac:dyDescent="0.35">
      <c r="A980">
        <v>961</v>
      </c>
      <c r="B980" s="4" t="s">
        <v>1952</v>
      </c>
      <c r="C980" s="3" t="s">
        <v>1953</v>
      </c>
      <c r="D980">
        <v>5700</v>
      </c>
      <c r="E980">
        <v>6800</v>
      </c>
      <c r="F980">
        <f>ROUND(100*E980/D980,0)</f>
        <v>119</v>
      </c>
      <c r="G980" t="s">
        <v>20</v>
      </c>
      <c r="H980">
        <v>155</v>
      </c>
      <c r="I980">
        <f>ROUND(IF(H980&gt;0,E980/H980,0),2)</f>
        <v>43.87</v>
      </c>
      <c r="J980" t="s">
        <v>21</v>
      </c>
      <c r="K980" t="s">
        <v>22</v>
      </c>
      <c r="L980">
        <v>1297922400</v>
      </c>
      <c r="M980" s="8">
        <f>(((L980/60)/60)/24)+DATE(1970,1,1)</f>
        <v>40591.25</v>
      </c>
      <c r="N980">
        <v>1298268000</v>
      </c>
      <c r="O980" s="8">
        <f>(((N980/60)/60)/24)+DATE(1970,1,1)</f>
        <v>40595.25</v>
      </c>
      <c r="P980" t="b">
        <v>0</v>
      </c>
      <c r="Q980" t="b">
        <v>0</v>
      </c>
      <c r="R980" t="s">
        <v>206</v>
      </c>
      <c r="S980" t="str">
        <f>LEFT(R980,FIND("/",R980)-1)</f>
        <v>publishing</v>
      </c>
      <c r="T980" t="str">
        <f>RIGHT(R980,LEN(R980)-LEN(S980)-1)</f>
        <v>translations</v>
      </c>
    </row>
    <row r="981" spans="1:20" x14ac:dyDescent="0.35">
      <c r="A981">
        <v>962</v>
      </c>
      <c r="B981" s="4" t="s">
        <v>1954</v>
      </c>
      <c r="C981" s="3" t="s">
        <v>1955</v>
      </c>
      <c r="D981">
        <v>3600</v>
      </c>
      <c r="E981">
        <v>10657</v>
      </c>
      <c r="F981">
        <f>ROUND(100*E981/D981,0)</f>
        <v>296</v>
      </c>
      <c r="G981" t="s">
        <v>20</v>
      </c>
      <c r="H981">
        <v>266</v>
      </c>
      <c r="I981">
        <f>ROUND(IF(H981&gt;0,E981/H981,0),2)</f>
        <v>40.06</v>
      </c>
      <c r="J981" t="s">
        <v>21</v>
      </c>
      <c r="K981" t="s">
        <v>22</v>
      </c>
      <c r="L981">
        <v>1384408800</v>
      </c>
      <c r="M981" s="8">
        <f>(((L981/60)/60)/24)+DATE(1970,1,1)</f>
        <v>41592.25</v>
      </c>
      <c r="N981">
        <v>1386223200</v>
      </c>
      <c r="O981" s="8">
        <f>(((N981/60)/60)/24)+DATE(1970,1,1)</f>
        <v>41613.25</v>
      </c>
      <c r="P981" t="b">
        <v>0</v>
      </c>
      <c r="Q981" t="b">
        <v>0</v>
      </c>
      <c r="R981" t="s">
        <v>17</v>
      </c>
      <c r="S981" t="str">
        <f>LEFT(R981,FIND("/",R981)-1)</f>
        <v>food</v>
      </c>
      <c r="T981" t="str">
        <f>RIGHT(R981,LEN(R981)-LEN(S981)-1)</f>
        <v>food trucks</v>
      </c>
    </row>
    <row r="982" spans="1:20" x14ac:dyDescent="0.35">
      <c r="A982">
        <v>964</v>
      </c>
      <c r="B982" s="4" t="s">
        <v>1958</v>
      </c>
      <c r="C982" s="3" t="s">
        <v>1959</v>
      </c>
      <c r="D982">
        <v>3700</v>
      </c>
      <c r="E982">
        <v>13164</v>
      </c>
      <c r="F982">
        <f>ROUND(100*E982/D982,0)</f>
        <v>356</v>
      </c>
      <c r="G982" t="s">
        <v>20</v>
      </c>
      <c r="H982">
        <v>155</v>
      </c>
      <c r="I982">
        <f>ROUND(IF(H982&gt;0,E982/H982,0),2)</f>
        <v>84.93</v>
      </c>
      <c r="J982" t="s">
        <v>21</v>
      </c>
      <c r="K982" t="s">
        <v>22</v>
      </c>
      <c r="L982">
        <v>1431320400</v>
      </c>
      <c r="M982" s="8">
        <f>(((L982/60)/60)/24)+DATE(1970,1,1)</f>
        <v>42135.208333333328</v>
      </c>
      <c r="N982">
        <v>1431752400</v>
      </c>
      <c r="O982" s="8">
        <f>(((N982/60)/60)/24)+DATE(1970,1,1)</f>
        <v>42140.208333333328</v>
      </c>
      <c r="P982" t="b">
        <v>0</v>
      </c>
      <c r="Q982" t="b">
        <v>0</v>
      </c>
      <c r="R982" t="s">
        <v>33</v>
      </c>
      <c r="S982" t="str">
        <f>LEFT(R982,FIND("/",R982)-1)</f>
        <v>theater</v>
      </c>
      <c r="T982" t="str">
        <f>RIGHT(R982,LEN(R982)-LEN(S982)-1)</f>
        <v>plays</v>
      </c>
    </row>
    <row r="983" spans="1:20" x14ac:dyDescent="0.35">
      <c r="A983">
        <v>965</v>
      </c>
      <c r="B983" s="4" t="s">
        <v>1960</v>
      </c>
      <c r="C983" s="3" t="s">
        <v>1961</v>
      </c>
      <c r="D983">
        <v>2200</v>
      </c>
      <c r="E983">
        <v>8501</v>
      </c>
      <c r="F983">
        <f>ROUND(100*E983/D983,0)</f>
        <v>386</v>
      </c>
      <c r="G983" t="s">
        <v>20</v>
      </c>
      <c r="H983">
        <v>207</v>
      </c>
      <c r="I983">
        <f>ROUND(IF(H983&gt;0,E983/H983,0),2)</f>
        <v>41.07</v>
      </c>
      <c r="J983" t="s">
        <v>40</v>
      </c>
      <c r="K983" t="s">
        <v>41</v>
      </c>
      <c r="L983">
        <v>1264399200</v>
      </c>
      <c r="M983" s="8">
        <f>(((L983/60)/60)/24)+DATE(1970,1,1)</f>
        <v>40203.25</v>
      </c>
      <c r="N983">
        <v>1267855200</v>
      </c>
      <c r="O983" s="8">
        <f>(((N983/60)/60)/24)+DATE(1970,1,1)</f>
        <v>40243.25</v>
      </c>
      <c r="P983" t="b">
        <v>0</v>
      </c>
      <c r="Q983" t="b">
        <v>0</v>
      </c>
      <c r="R983" t="s">
        <v>23</v>
      </c>
      <c r="S983" t="str">
        <f>LEFT(R983,FIND("/",R983)-1)</f>
        <v>music</v>
      </c>
      <c r="T983" t="str">
        <f>RIGHT(R983,LEN(R983)-LEN(S983)-1)</f>
        <v>rock</v>
      </c>
    </row>
    <row r="984" spans="1:20" x14ac:dyDescent="0.35">
      <c r="A984">
        <v>966</v>
      </c>
      <c r="B984" s="4" t="s">
        <v>878</v>
      </c>
      <c r="C984" s="3" t="s">
        <v>1962</v>
      </c>
      <c r="D984">
        <v>1700</v>
      </c>
      <c r="E984">
        <v>13468</v>
      </c>
      <c r="F984">
        <f>ROUND(100*E984/D984,0)</f>
        <v>792</v>
      </c>
      <c r="G984" t="s">
        <v>20</v>
      </c>
      <c r="H984">
        <v>245</v>
      </c>
      <c r="I984">
        <f>ROUND(IF(H984&gt;0,E984/H984,0),2)</f>
        <v>54.97</v>
      </c>
      <c r="J984" t="s">
        <v>21</v>
      </c>
      <c r="K984" t="s">
        <v>22</v>
      </c>
      <c r="L984">
        <v>1497502800</v>
      </c>
      <c r="M984" s="8">
        <f>(((L984/60)/60)/24)+DATE(1970,1,1)</f>
        <v>42901.208333333328</v>
      </c>
      <c r="N984">
        <v>1497675600</v>
      </c>
      <c r="O984" s="8">
        <f>(((N984/60)/60)/24)+DATE(1970,1,1)</f>
        <v>42903.208333333328</v>
      </c>
      <c r="P984" t="b">
        <v>0</v>
      </c>
      <c r="Q984" t="b">
        <v>0</v>
      </c>
      <c r="R984" t="s">
        <v>33</v>
      </c>
      <c r="S984" t="str">
        <f>LEFT(R984,FIND("/",R984)-1)</f>
        <v>theater</v>
      </c>
      <c r="T984" t="str">
        <f>RIGHT(R984,LEN(R984)-LEN(S984)-1)</f>
        <v>plays</v>
      </c>
    </row>
    <row r="985" spans="1:20" x14ac:dyDescent="0.35">
      <c r="A985">
        <v>967</v>
      </c>
      <c r="B985" s="4" t="s">
        <v>1963</v>
      </c>
      <c r="C985" s="3" t="s">
        <v>1964</v>
      </c>
      <c r="D985">
        <v>88400</v>
      </c>
      <c r="E985">
        <v>121138</v>
      </c>
      <c r="F985">
        <f>ROUND(100*E985/D985,0)</f>
        <v>137</v>
      </c>
      <c r="G985" t="s">
        <v>20</v>
      </c>
      <c r="H985">
        <v>1573</v>
      </c>
      <c r="I985">
        <f>ROUND(IF(H985&gt;0,E985/H985,0),2)</f>
        <v>77.010000000000005</v>
      </c>
      <c r="J985" t="s">
        <v>21</v>
      </c>
      <c r="K985" t="s">
        <v>22</v>
      </c>
      <c r="L985">
        <v>1333688400</v>
      </c>
      <c r="M985" s="8">
        <f>(((L985/60)/60)/24)+DATE(1970,1,1)</f>
        <v>41005.208333333336</v>
      </c>
      <c r="N985">
        <v>1336885200</v>
      </c>
      <c r="O985" s="8">
        <f>(((N985/60)/60)/24)+DATE(1970,1,1)</f>
        <v>41042.208333333336</v>
      </c>
      <c r="P985" t="b">
        <v>0</v>
      </c>
      <c r="Q985" t="b">
        <v>0</v>
      </c>
      <c r="R985" t="s">
        <v>319</v>
      </c>
      <c r="S985" t="str">
        <f>LEFT(R985,FIND("/",R985)-1)</f>
        <v>music</v>
      </c>
      <c r="T985" t="str">
        <f>RIGHT(R985,LEN(R985)-LEN(S985)-1)</f>
        <v>world music</v>
      </c>
    </row>
    <row r="986" spans="1:20" ht="31" x14ac:dyDescent="0.35">
      <c r="A986">
        <v>968</v>
      </c>
      <c r="B986" s="4" t="s">
        <v>1965</v>
      </c>
      <c r="C986" s="3" t="s">
        <v>1966</v>
      </c>
      <c r="D986">
        <v>2400</v>
      </c>
      <c r="E986">
        <v>8117</v>
      </c>
      <c r="F986">
        <f>ROUND(100*E986/D986,0)</f>
        <v>338</v>
      </c>
      <c r="G986" t="s">
        <v>20</v>
      </c>
      <c r="H986">
        <v>114</v>
      </c>
      <c r="I986">
        <f>ROUND(IF(H986&gt;0,E986/H986,0),2)</f>
        <v>71.2</v>
      </c>
      <c r="J986" t="s">
        <v>21</v>
      </c>
      <c r="K986" t="s">
        <v>22</v>
      </c>
      <c r="L986">
        <v>1293861600</v>
      </c>
      <c r="M986" s="8">
        <f>(((L986/60)/60)/24)+DATE(1970,1,1)</f>
        <v>40544.25</v>
      </c>
      <c r="N986">
        <v>1295157600</v>
      </c>
      <c r="O986" s="8">
        <f>(((N986/60)/60)/24)+DATE(1970,1,1)</f>
        <v>40559.25</v>
      </c>
      <c r="P986" t="b">
        <v>0</v>
      </c>
      <c r="Q986" t="b">
        <v>0</v>
      </c>
      <c r="R986" t="s">
        <v>17</v>
      </c>
      <c r="S986" t="str">
        <f>LEFT(R986,FIND("/",R986)-1)</f>
        <v>food</v>
      </c>
      <c r="T986" t="str">
        <f>RIGHT(R986,LEN(R986)-LEN(S986)-1)</f>
        <v>food trucks</v>
      </c>
    </row>
    <row r="987" spans="1:20" x14ac:dyDescent="0.35">
      <c r="A987">
        <v>969</v>
      </c>
      <c r="B987" s="4" t="s">
        <v>1967</v>
      </c>
      <c r="C987" s="3" t="s">
        <v>1968</v>
      </c>
      <c r="D987">
        <v>7900</v>
      </c>
      <c r="E987">
        <v>8550</v>
      </c>
      <c r="F987">
        <f>ROUND(100*E987/D987,0)</f>
        <v>108</v>
      </c>
      <c r="G987" t="s">
        <v>20</v>
      </c>
      <c r="H987">
        <v>93</v>
      </c>
      <c r="I987">
        <f>ROUND(IF(H987&gt;0,E987/H987,0),2)</f>
        <v>91.94</v>
      </c>
      <c r="J987" t="s">
        <v>21</v>
      </c>
      <c r="K987" t="s">
        <v>22</v>
      </c>
      <c r="L987">
        <v>1576994400</v>
      </c>
      <c r="M987" s="8">
        <f>(((L987/60)/60)/24)+DATE(1970,1,1)</f>
        <v>43821.25</v>
      </c>
      <c r="N987">
        <v>1577599200</v>
      </c>
      <c r="O987" s="8">
        <f>(((N987/60)/60)/24)+DATE(1970,1,1)</f>
        <v>43828.25</v>
      </c>
      <c r="P987" t="b">
        <v>0</v>
      </c>
      <c r="Q987" t="b">
        <v>0</v>
      </c>
      <c r="R987" t="s">
        <v>33</v>
      </c>
      <c r="S987" t="str">
        <f>LEFT(R987,FIND("/",R987)-1)</f>
        <v>theater</v>
      </c>
      <c r="T987" t="str">
        <f>RIGHT(R987,LEN(R987)-LEN(S987)-1)</f>
        <v>plays</v>
      </c>
    </row>
    <row r="988" spans="1:20" ht="31" x14ac:dyDescent="0.35">
      <c r="A988">
        <v>972</v>
      </c>
      <c r="B988" s="4" t="s">
        <v>1973</v>
      </c>
      <c r="C988" s="3" t="s">
        <v>1974</v>
      </c>
      <c r="D988">
        <v>42700</v>
      </c>
      <c r="E988">
        <v>97524</v>
      </c>
      <c r="F988">
        <f>ROUND(100*E988/D988,0)</f>
        <v>228</v>
      </c>
      <c r="G988" t="s">
        <v>20</v>
      </c>
      <c r="H988">
        <v>1681</v>
      </c>
      <c r="I988">
        <f>ROUND(IF(H988&gt;0,E988/H988,0),2)</f>
        <v>58.02</v>
      </c>
      <c r="J988" t="s">
        <v>21</v>
      </c>
      <c r="K988" t="s">
        <v>22</v>
      </c>
      <c r="L988">
        <v>1401685200</v>
      </c>
      <c r="M988" s="8">
        <f>(((L988/60)/60)/24)+DATE(1970,1,1)</f>
        <v>41792.208333333336</v>
      </c>
      <c r="N988">
        <v>1402462800</v>
      </c>
      <c r="O988" s="8">
        <f>(((N988/60)/60)/24)+DATE(1970,1,1)</f>
        <v>41801.208333333336</v>
      </c>
      <c r="P988" t="b">
        <v>0</v>
      </c>
      <c r="Q988" t="b">
        <v>1</v>
      </c>
      <c r="R988" t="s">
        <v>28</v>
      </c>
      <c r="S988" t="str">
        <f>LEFT(R988,FIND("/",R988)-1)</f>
        <v>technology</v>
      </c>
      <c r="T988" t="str">
        <f>RIGHT(R988,LEN(R988)-LEN(S988)-1)</f>
        <v>web</v>
      </c>
    </row>
    <row r="989" spans="1:20" x14ac:dyDescent="0.35">
      <c r="A989">
        <v>974</v>
      </c>
      <c r="B989" s="4" t="s">
        <v>1977</v>
      </c>
      <c r="C989" s="3" t="s">
        <v>1978</v>
      </c>
      <c r="D989">
        <v>800</v>
      </c>
      <c r="E989">
        <v>2991</v>
      </c>
      <c r="F989">
        <f>ROUND(100*E989/D989,0)</f>
        <v>374</v>
      </c>
      <c r="G989" t="s">
        <v>20</v>
      </c>
      <c r="H989">
        <v>32</v>
      </c>
      <c r="I989">
        <f>ROUND(IF(H989&gt;0,E989/H989,0),2)</f>
        <v>93.47</v>
      </c>
      <c r="J989" t="s">
        <v>21</v>
      </c>
      <c r="K989" t="s">
        <v>22</v>
      </c>
      <c r="L989">
        <v>1368853200</v>
      </c>
      <c r="M989" s="8">
        <f>(((L989/60)/60)/24)+DATE(1970,1,1)</f>
        <v>41412.208333333336</v>
      </c>
      <c r="N989">
        <v>1368939600</v>
      </c>
      <c r="O989" s="8">
        <f>(((N989/60)/60)/24)+DATE(1970,1,1)</f>
        <v>41413.208333333336</v>
      </c>
      <c r="P989" t="b">
        <v>0</v>
      </c>
      <c r="Q989" t="b">
        <v>0</v>
      </c>
      <c r="R989" t="s">
        <v>60</v>
      </c>
      <c r="S989" t="str">
        <f>LEFT(R989,FIND("/",R989)-1)</f>
        <v>music</v>
      </c>
      <c r="T989" t="str">
        <f>RIGHT(R989,LEN(R989)-LEN(S989)-1)</f>
        <v>indie rock</v>
      </c>
    </row>
    <row r="990" spans="1:20" x14ac:dyDescent="0.35">
      <c r="A990">
        <v>975</v>
      </c>
      <c r="B990" s="4" t="s">
        <v>1979</v>
      </c>
      <c r="C990" s="3" t="s">
        <v>1980</v>
      </c>
      <c r="D990">
        <v>5400</v>
      </c>
      <c r="E990">
        <v>8366</v>
      </c>
      <c r="F990">
        <f>ROUND(100*E990/D990,0)</f>
        <v>155</v>
      </c>
      <c r="G990" t="s">
        <v>20</v>
      </c>
      <c r="H990">
        <v>135</v>
      </c>
      <c r="I990">
        <f>ROUND(IF(H990&gt;0,E990/H990,0),2)</f>
        <v>61.97</v>
      </c>
      <c r="J990" t="s">
        <v>21</v>
      </c>
      <c r="K990" t="s">
        <v>22</v>
      </c>
      <c r="L990">
        <v>1448776800</v>
      </c>
      <c r="M990" s="8">
        <f>(((L990/60)/60)/24)+DATE(1970,1,1)</f>
        <v>42337.25</v>
      </c>
      <c r="N990">
        <v>1452146400</v>
      </c>
      <c r="O990" s="8">
        <f>(((N990/60)/60)/24)+DATE(1970,1,1)</f>
        <v>42376.25</v>
      </c>
      <c r="P990" t="b">
        <v>0</v>
      </c>
      <c r="Q990" t="b">
        <v>1</v>
      </c>
      <c r="R990" t="s">
        <v>33</v>
      </c>
      <c r="S990" t="str">
        <f>LEFT(R990,FIND("/",R990)-1)</f>
        <v>theater</v>
      </c>
      <c r="T990" t="str">
        <f>RIGHT(R990,LEN(R990)-LEN(S990)-1)</f>
        <v>plays</v>
      </c>
    </row>
    <row r="991" spans="1:20" ht="31" x14ac:dyDescent="0.35">
      <c r="A991">
        <v>976</v>
      </c>
      <c r="B991" s="4" t="s">
        <v>1981</v>
      </c>
      <c r="C991" s="3" t="s">
        <v>1982</v>
      </c>
      <c r="D991">
        <v>4000</v>
      </c>
      <c r="E991">
        <v>12886</v>
      </c>
      <c r="F991">
        <f>ROUND(100*E991/D991,0)</f>
        <v>322</v>
      </c>
      <c r="G991" t="s">
        <v>20</v>
      </c>
      <c r="H991">
        <v>140</v>
      </c>
      <c r="I991">
        <f>ROUND(IF(H991&gt;0,E991/H991,0),2)</f>
        <v>92.04</v>
      </c>
      <c r="J991" t="s">
        <v>21</v>
      </c>
      <c r="K991" t="s">
        <v>22</v>
      </c>
      <c r="L991">
        <v>1296194400</v>
      </c>
      <c r="M991" s="8">
        <f>(((L991/60)/60)/24)+DATE(1970,1,1)</f>
        <v>40571.25</v>
      </c>
      <c r="N991">
        <v>1296712800</v>
      </c>
      <c r="O991" s="8">
        <f>(((N991/60)/60)/24)+DATE(1970,1,1)</f>
        <v>40577.25</v>
      </c>
      <c r="P991" t="b">
        <v>0</v>
      </c>
      <c r="Q991" t="b">
        <v>1</v>
      </c>
      <c r="R991" t="s">
        <v>33</v>
      </c>
      <c r="S991" t="str">
        <f>LEFT(R991,FIND("/",R991)-1)</f>
        <v>theater</v>
      </c>
      <c r="T991" t="str">
        <f>RIGHT(R991,LEN(R991)-LEN(S991)-1)</f>
        <v>plays</v>
      </c>
    </row>
    <row r="992" spans="1:20" x14ac:dyDescent="0.35">
      <c r="A992">
        <v>978</v>
      </c>
      <c r="B992" s="4" t="s">
        <v>1984</v>
      </c>
      <c r="C992" s="3" t="s">
        <v>1985</v>
      </c>
      <c r="D992">
        <v>1000</v>
      </c>
      <c r="E992">
        <v>8641</v>
      </c>
      <c r="F992">
        <f>ROUND(100*E992/D992,0)</f>
        <v>864</v>
      </c>
      <c r="G992" t="s">
        <v>20</v>
      </c>
      <c r="H992">
        <v>92</v>
      </c>
      <c r="I992">
        <f>ROUND(IF(H992&gt;0,E992/H992,0),2)</f>
        <v>93.92</v>
      </c>
      <c r="J992" t="s">
        <v>21</v>
      </c>
      <c r="K992" t="s">
        <v>22</v>
      </c>
      <c r="L992">
        <v>1478930400</v>
      </c>
      <c r="M992" s="8">
        <f>(((L992/60)/60)/24)+DATE(1970,1,1)</f>
        <v>42686.25</v>
      </c>
      <c r="N992">
        <v>1480831200</v>
      </c>
      <c r="O992" s="8">
        <f>(((N992/60)/60)/24)+DATE(1970,1,1)</f>
        <v>42708.25</v>
      </c>
      <c r="P992" t="b">
        <v>0</v>
      </c>
      <c r="Q992" t="b">
        <v>0</v>
      </c>
      <c r="R992" t="s">
        <v>89</v>
      </c>
      <c r="S992" t="str">
        <f>LEFT(R992,FIND("/",R992)-1)</f>
        <v>games</v>
      </c>
      <c r="T992" t="str">
        <f>RIGHT(R992,LEN(R992)-LEN(S992)-1)</f>
        <v>video games</v>
      </c>
    </row>
    <row r="993" spans="1:20" x14ac:dyDescent="0.35">
      <c r="A993">
        <v>979</v>
      </c>
      <c r="B993" s="4" t="s">
        <v>1986</v>
      </c>
      <c r="C993" s="3" t="s">
        <v>1987</v>
      </c>
      <c r="D993">
        <v>60200</v>
      </c>
      <c r="E993">
        <v>86244</v>
      </c>
      <c r="F993">
        <f>ROUND(100*E993/D993,0)</f>
        <v>143</v>
      </c>
      <c r="G993" t="s">
        <v>20</v>
      </c>
      <c r="H993">
        <v>1015</v>
      </c>
      <c r="I993">
        <f>ROUND(IF(H993&gt;0,E993/H993,0),2)</f>
        <v>84.97</v>
      </c>
      <c r="J993" t="s">
        <v>40</v>
      </c>
      <c r="K993" t="s">
        <v>41</v>
      </c>
      <c r="L993">
        <v>1426395600</v>
      </c>
      <c r="M993" s="8">
        <f>(((L993/60)/60)/24)+DATE(1970,1,1)</f>
        <v>42078.208333333328</v>
      </c>
      <c r="N993">
        <v>1426914000</v>
      </c>
      <c r="O993" s="8">
        <f>(((N993/60)/60)/24)+DATE(1970,1,1)</f>
        <v>42084.208333333328</v>
      </c>
      <c r="P993" t="b">
        <v>0</v>
      </c>
      <c r="Q993" t="b">
        <v>0</v>
      </c>
      <c r="R993" t="s">
        <v>33</v>
      </c>
      <c r="S993" t="str">
        <f>LEFT(R993,FIND("/",R993)-1)</f>
        <v>theater</v>
      </c>
      <c r="T993" t="str">
        <f>RIGHT(R993,LEN(R993)-LEN(S993)-1)</f>
        <v>plays</v>
      </c>
    </row>
    <row r="994" spans="1:20" x14ac:dyDescent="0.35">
      <c r="A994">
        <v>981</v>
      </c>
      <c r="B994" s="4" t="s">
        <v>1990</v>
      </c>
      <c r="C994" s="3" t="s">
        <v>1991</v>
      </c>
      <c r="D994">
        <v>6700</v>
      </c>
      <c r="E994">
        <v>11941</v>
      </c>
      <c r="F994">
        <f>ROUND(100*E994/D994,0)</f>
        <v>178</v>
      </c>
      <c r="G994" t="s">
        <v>20</v>
      </c>
      <c r="H994">
        <v>323</v>
      </c>
      <c r="I994">
        <f>ROUND(IF(H994&gt;0,E994/H994,0),2)</f>
        <v>36.97</v>
      </c>
      <c r="J994" t="s">
        <v>21</v>
      </c>
      <c r="K994" t="s">
        <v>22</v>
      </c>
      <c r="L994">
        <v>1514181600</v>
      </c>
      <c r="M994" s="8">
        <f>(((L994/60)/60)/24)+DATE(1970,1,1)</f>
        <v>43094.25</v>
      </c>
      <c r="N994">
        <v>1517032800</v>
      </c>
      <c r="O994" s="8">
        <f>(((N994/60)/60)/24)+DATE(1970,1,1)</f>
        <v>43127.25</v>
      </c>
      <c r="P994" t="b">
        <v>0</v>
      </c>
      <c r="Q994" t="b">
        <v>0</v>
      </c>
      <c r="R994" t="s">
        <v>28</v>
      </c>
      <c r="S994" t="str">
        <f>LEFT(R994,FIND("/",R994)-1)</f>
        <v>technology</v>
      </c>
      <c r="T994" t="str">
        <f>RIGHT(R994,LEN(R994)-LEN(S994)-1)</f>
        <v>web</v>
      </c>
    </row>
    <row r="995" spans="1:20" x14ac:dyDescent="0.35">
      <c r="A995">
        <v>983</v>
      </c>
      <c r="B995" s="4" t="s">
        <v>1994</v>
      </c>
      <c r="C995" s="3" t="s">
        <v>1995</v>
      </c>
      <c r="D995">
        <v>129100</v>
      </c>
      <c r="E995">
        <v>188404</v>
      </c>
      <c r="F995">
        <f>ROUND(100*E995/D995,0)</f>
        <v>146</v>
      </c>
      <c r="G995" t="s">
        <v>20</v>
      </c>
      <c r="H995">
        <v>2326</v>
      </c>
      <c r="I995">
        <f>ROUND(IF(H995&gt;0,E995/H995,0),2)</f>
        <v>81</v>
      </c>
      <c r="J995" t="s">
        <v>21</v>
      </c>
      <c r="K995" t="s">
        <v>22</v>
      </c>
      <c r="L995">
        <v>1564894800</v>
      </c>
      <c r="M995" s="8">
        <f>(((L995/60)/60)/24)+DATE(1970,1,1)</f>
        <v>43681.208333333328</v>
      </c>
      <c r="N995">
        <v>1566190800</v>
      </c>
      <c r="O995" s="8">
        <f>(((N995/60)/60)/24)+DATE(1970,1,1)</f>
        <v>43696.208333333328</v>
      </c>
      <c r="P995" t="b">
        <v>0</v>
      </c>
      <c r="Q995" t="b">
        <v>0</v>
      </c>
      <c r="R995" t="s">
        <v>42</v>
      </c>
      <c r="S995" t="str">
        <f>LEFT(R995,FIND("/",R995)-1)</f>
        <v>film &amp; video</v>
      </c>
      <c r="T995" t="str">
        <f>RIGHT(R995,LEN(R995)-LEN(S995)-1)</f>
        <v>documentary</v>
      </c>
    </row>
    <row r="996" spans="1:20" ht="31" x14ac:dyDescent="0.35">
      <c r="A996">
        <v>984</v>
      </c>
      <c r="B996" s="4" t="s">
        <v>1996</v>
      </c>
      <c r="C996" s="3" t="s">
        <v>1997</v>
      </c>
      <c r="D996">
        <v>6500</v>
      </c>
      <c r="E996">
        <v>9910</v>
      </c>
      <c r="F996">
        <f>ROUND(100*E996/D996,0)</f>
        <v>152</v>
      </c>
      <c r="G996" t="s">
        <v>20</v>
      </c>
      <c r="H996">
        <v>381</v>
      </c>
      <c r="I996">
        <f>ROUND(IF(H996&gt;0,E996/H996,0),2)</f>
        <v>26.01</v>
      </c>
      <c r="J996" t="s">
        <v>21</v>
      </c>
      <c r="K996" t="s">
        <v>22</v>
      </c>
      <c r="L996">
        <v>1567918800</v>
      </c>
      <c r="M996" s="8">
        <f>(((L996/60)/60)/24)+DATE(1970,1,1)</f>
        <v>43716.208333333328</v>
      </c>
      <c r="N996">
        <v>1570165200</v>
      </c>
      <c r="O996" s="8">
        <f>(((N996/60)/60)/24)+DATE(1970,1,1)</f>
        <v>43742.208333333328</v>
      </c>
      <c r="P996" t="b">
        <v>0</v>
      </c>
      <c r="Q996" t="b">
        <v>0</v>
      </c>
      <c r="R996" t="s">
        <v>33</v>
      </c>
      <c r="S996" t="str">
        <f>LEFT(R996,FIND("/",R996)-1)</f>
        <v>theater</v>
      </c>
      <c r="T996" t="str">
        <f>RIGHT(R996,LEN(R996)-LEN(S996)-1)</f>
        <v>plays</v>
      </c>
    </row>
    <row r="997" spans="1:20" x14ac:dyDescent="0.35">
      <c r="A997">
        <v>987</v>
      </c>
      <c r="B997" s="4" t="s">
        <v>2002</v>
      </c>
      <c r="C997" s="3" t="s">
        <v>2003</v>
      </c>
      <c r="D997">
        <v>6200</v>
      </c>
      <c r="E997">
        <v>13441</v>
      </c>
      <c r="F997">
        <f>ROUND(100*E997/D997,0)</f>
        <v>217</v>
      </c>
      <c r="G997" t="s">
        <v>20</v>
      </c>
      <c r="H997">
        <v>480</v>
      </c>
      <c r="I997">
        <f>ROUND(IF(H997&gt;0,E997/H997,0),2)</f>
        <v>28</v>
      </c>
      <c r="J997" t="s">
        <v>21</v>
      </c>
      <c r="K997" t="s">
        <v>22</v>
      </c>
      <c r="L997">
        <v>1493269200</v>
      </c>
      <c r="M997" s="8">
        <f>(((L997/60)/60)/24)+DATE(1970,1,1)</f>
        <v>42852.208333333328</v>
      </c>
      <c r="N997">
        <v>1494478800</v>
      </c>
      <c r="O997" s="8">
        <f>(((N997/60)/60)/24)+DATE(1970,1,1)</f>
        <v>42866.208333333328</v>
      </c>
      <c r="P997" t="b">
        <v>0</v>
      </c>
      <c r="Q997" t="b">
        <v>0</v>
      </c>
      <c r="R997" t="s">
        <v>42</v>
      </c>
      <c r="S997" t="str">
        <f>LEFT(R997,FIND("/",R997)-1)</f>
        <v>film &amp; video</v>
      </c>
      <c r="T997" t="str">
        <f>RIGHT(R997,LEN(R997)-LEN(S997)-1)</f>
        <v>documentary</v>
      </c>
    </row>
    <row r="998" spans="1:20" x14ac:dyDescent="0.35">
      <c r="A998">
        <v>989</v>
      </c>
      <c r="B998" s="4" t="s">
        <v>2006</v>
      </c>
      <c r="C998" s="3" t="s">
        <v>2007</v>
      </c>
      <c r="D998">
        <v>2400</v>
      </c>
      <c r="E998">
        <v>11990</v>
      </c>
      <c r="F998">
        <f>ROUND(100*E998/D998,0)</f>
        <v>500</v>
      </c>
      <c r="G998" t="s">
        <v>20</v>
      </c>
      <c r="H998">
        <v>226</v>
      </c>
      <c r="I998">
        <f>ROUND(IF(H998&gt;0,E998/H998,0),2)</f>
        <v>53.05</v>
      </c>
      <c r="J998" t="s">
        <v>21</v>
      </c>
      <c r="K998" t="s">
        <v>22</v>
      </c>
      <c r="L998">
        <v>1555390800</v>
      </c>
      <c r="M998" s="8">
        <f>(((L998/60)/60)/24)+DATE(1970,1,1)</f>
        <v>43571.208333333328</v>
      </c>
      <c r="N998">
        <v>1555822800</v>
      </c>
      <c r="O998" s="8">
        <f>(((N998/60)/60)/24)+DATE(1970,1,1)</f>
        <v>43576.208333333328</v>
      </c>
      <c r="P998" t="b">
        <v>0</v>
      </c>
      <c r="Q998" t="b">
        <v>0</v>
      </c>
      <c r="R998" t="s">
        <v>206</v>
      </c>
      <c r="S998" t="str">
        <f>LEFT(R998,FIND("/",R998)-1)</f>
        <v>publishing</v>
      </c>
      <c r="T998" t="str">
        <f>RIGHT(R998,LEN(R998)-LEN(S998)-1)</f>
        <v>translations</v>
      </c>
    </row>
    <row r="999" spans="1:20" x14ac:dyDescent="0.35">
      <c r="A999">
        <v>991</v>
      </c>
      <c r="B999" s="4" t="s">
        <v>1080</v>
      </c>
      <c r="C999" s="3" t="s">
        <v>2010</v>
      </c>
      <c r="D999">
        <v>9800</v>
      </c>
      <c r="E999">
        <v>11091</v>
      </c>
      <c r="F999">
        <f>ROUND(100*E999/D999,0)</f>
        <v>113</v>
      </c>
      <c r="G999" t="s">
        <v>20</v>
      </c>
      <c r="H999">
        <v>241</v>
      </c>
      <c r="I999">
        <f>ROUND(IF(H999&gt;0,E999/H999,0),2)</f>
        <v>46.02</v>
      </c>
      <c r="J999" t="s">
        <v>21</v>
      </c>
      <c r="K999" t="s">
        <v>22</v>
      </c>
      <c r="L999">
        <v>1411621200</v>
      </c>
      <c r="M999" s="8">
        <f>(((L999/60)/60)/24)+DATE(1970,1,1)</f>
        <v>41907.208333333336</v>
      </c>
      <c r="N999">
        <v>1411966800</v>
      </c>
      <c r="O999" s="8">
        <f>(((N999/60)/60)/24)+DATE(1970,1,1)</f>
        <v>41911.208333333336</v>
      </c>
      <c r="P999" t="b">
        <v>0</v>
      </c>
      <c r="Q999" t="b">
        <v>1</v>
      </c>
      <c r="R999" t="s">
        <v>23</v>
      </c>
      <c r="S999" t="str">
        <f>LEFT(R999,FIND("/",R999)-1)</f>
        <v>music</v>
      </c>
      <c r="T999" t="str">
        <f>RIGHT(R999,LEN(R999)-LEN(S999)-1)</f>
        <v>rock</v>
      </c>
    </row>
    <row r="1000" spans="1:20" x14ac:dyDescent="0.35">
      <c r="A1000">
        <v>992</v>
      </c>
      <c r="B1000" s="4" t="s">
        <v>2011</v>
      </c>
      <c r="C1000" s="3" t="s">
        <v>2012</v>
      </c>
      <c r="D1000">
        <v>3100</v>
      </c>
      <c r="E1000">
        <v>13223</v>
      </c>
      <c r="F1000">
        <f>ROUND(100*E1000/D1000,0)</f>
        <v>427</v>
      </c>
      <c r="G1000" t="s">
        <v>20</v>
      </c>
      <c r="H1000">
        <v>132</v>
      </c>
      <c r="I1000">
        <f>ROUND(IF(H1000&gt;0,E1000/H1000,0),2)</f>
        <v>100.17</v>
      </c>
      <c r="J1000" t="s">
        <v>21</v>
      </c>
      <c r="K1000" t="s">
        <v>22</v>
      </c>
      <c r="L1000">
        <v>1525669200</v>
      </c>
      <c r="M1000" s="8">
        <f>(((L1000/60)/60)/24)+DATE(1970,1,1)</f>
        <v>43227.208333333328</v>
      </c>
      <c r="N1000">
        <v>1526878800</v>
      </c>
      <c r="O1000" s="8">
        <f>(((N1000/60)/60)/24)+DATE(1970,1,1)</f>
        <v>43241.208333333328</v>
      </c>
      <c r="P1000" t="b">
        <v>0</v>
      </c>
      <c r="Q1000" t="b">
        <v>1</v>
      </c>
      <c r="R1000" t="s">
        <v>53</v>
      </c>
      <c r="S1000" t="str">
        <f>LEFT(R1000,FIND("/",R1000)-1)</f>
        <v>film &amp; video</v>
      </c>
      <c r="T1000" t="str">
        <f>RIGHT(R1000,LEN(R1000)-LEN(S1000)-1)</f>
        <v>drama</v>
      </c>
    </row>
    <row r="1001" spans="1:20" x14ac:dyDescent="0.35">
      <c r="A1001">
        <v>995</v>
      </c>
      <c r="B1001" s="4" t="s">
        <v>2017</v>
      </c>
      <c r="C1001" s="3" t="s">
        <v>2018</v>
      </c>
      <c r="D1001">
        <v>97300</v>
      </c>
      <c r="E1001">
        <v>153216</v>
      </c>
      <c r="F1001">
        <f>ROUND(100*E1001/D1001,0)</f>
        <v>157</v>
      </c>
      <c r="G1001" t="s">
        <v>20</v>
      </c>
      <c r="H1001">
        <v>2043</v>
      </c>
      <c r="I1001">
        <f>ROUND(IF(H1001&gt;0,E1001/H1001,0),2)</f>
        <v>75</v>
      </c>
      <c r="J1001" t="s">
        <v>21</v>
      </c>
      <c r="K1001" t="s">
        <v>22</v>
      </c>
      <c r="L1001">
        <v>1541307600</v>
      </c>
      <c r="M1001" s="8">
        <f>(((L1001/60)/60)/24)+DATE(1970,1,1)</f>
        <v>43408.208333333328</v>
      </c>
      <c r="N1001">
        <v>1543816800</v>
      </c>
      <c r="O1001" s="8">
        <f>(((N1001/60)/60)/24)+DATE(1970,1,1)</f>
        <v>43437.25</v>
      </c>
      <c r="P1001" t="b">
        <v>0</v>
      </c>
      <c r="Q1001" t="b">
        <v>1</v>
      </c>
      <c r="R1001" t="s">
        <v>17</v>
      </c>
      <c r="S1001" t="str">
        <f>LEFT(R1001,FIND("/",R1001)-1)</f>
        <v>food</v>
      </c>
      <c r="T1001" t="str">
        <f>RIGHT(R1001,LEN(R1001)-LEN(S1001)-1)</f>
        <v>food trucks</v>
      </c>
    </row>
  </sheetData>
  <sortState xmlns:xlrd2="http://schemas.microsoft.com/office/spreadsheetml/2017/richdata2" ref="A2:T1001">
    <sortCondition ref="G2:G1001"/>
  </sortState>
  <conditionalFormatting sqref="G2:G1001">
    <cfRule type="expression" dxfId="11" priority="2">
      <formula>IF(G2="live",1,0)</formula>
    </cfRule>
    <cfRule type="expression" dxfId="10" priority="3">
      <formula>IF(G2="canceled",1,0)</formula>
    </cfRule>
    <cfRule type="expression" dxfId="9" priority="4">
      <formula>IF(G2="successful",1,0)</formula>
    </cfRule>
    <cfRule type="expression" dxfId="8" priority="5">
      <formula>IF(G2="failed",1,0)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A40000"/>
        <color theme="9" tint="-0.249977111117893"/>
        <color theme="8" tint="-0.249977111117893"/>
      </colorScale>
    </cfRule>
  </conditionalFormatting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Campaign Parent Categories</vt:lpstr>
      <vt:lpstr>Campaign Sub-Categories</vt:lpstr>
      <vt:lpstr>Campaigns by Month</vt:lpstr>
      <vt:lpstr>Goals Analysis</vt:lpstr>
      <vt:lpstr>Backers Analysis</vt:lpstr>
      <vt:lpstr>Crowdfunding Data</vt:lpstr>
      <vt:lpstr>backers_count</vt:lpstr>
      <vt:lpstr>fail_list</vt:lpstr>
      <vt:lpstr>goals</vt:lpstr>
      <vt:lpstr>outcomes</vt:lpstr>
      <vt:lpstr>success_list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</cp:lastModifiedBy>
  <dcterms:created xsi:type="dcterms:W3CDTF">2021-09-29T18:52:28Z</dcterms:created>
  <dcterms:modified xsi:type="dcterms:W3CDTF">2022-03-19T07:15:49Z</dcterms:modified>
</cp:coreProperties>
</file>