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codeName="ThisWorkbook"/>
  <mc:AlternateContent xmlns:mc="http://schemas.openxmlformats.org/markup-compatibility/2006">
    <mc:Choice Requires="x15">
      <x15ac:absPath xmlns:x15ac="http://schemas.microsoft.com/office/spreadsheetml/2010/11/ac" url="/Users/shengjieshi/Dropbox/Course/Spring2017/STA160/Status report/"/>
    </mc:Choice>
  </mc:AlternateContent>
  <bookViews>
    <workbookView xWindow="2620" yWindow="980" windowWidth="24140" windowHeight="15840" activeTab="4"/>
  </bookViews>
  <sheets>
    <sheet name="JANUARY" sheetId="2" r:id="rId1"/>
    <sheet name="FEBRUARY" sheetId="3" r:id="rId2"/>
    <sheet name="MARCH" sheetId="4" r:id="rId3"/>
    <sheet name="APRIL" sheetId="5" r:id="rId4"/>
    <sheet name="MAY" sheetId="6" r:id="rId5"/>
    <sheet name="JUNE" sheetId="7" r:id="rId6"/>
    <sheet name="JULY" sheetId="8" r:id="rId7"/>
    <sheet name="AUGUST" sheetId="9" r:id="rId8"/>
    <sheet name="SEPTEMBER" sheetId="10" r:id="rId9"/>
    <sheet name="OCTOBER" sheetId="11" r:id="rId10"/>
    <sheet name="NOVEMBER" sheetId="12" r:id="rId11"/>
    <sheet name="DECEMBER" sheetId="13" r:id="rId12"/>
  </sheets>
  <definedNames>
    <definedName name="CalendarYear">JANUARY!$C$3</definedName>
    <definedName name="DaysAndWeeks">{0,1,2,3,4,5,6} + {0;1;2;3;4;5}*7</definedName>
    <definedName name="_xlnm.Print_Area" localSheetId="3">APRIL!$A$5:$I$19</definedName>
    <definedName name="_xlnm.Print_Area" localSheetId="7">AUGUST!$A$5:$I$19</definedName>
    <definedName name="_xlnm.Print_Area" localSheetId="11">DECEMBER!$A$5:$H$19</definedName>
    <definedName name="_xlnm.Print_Area" localSheetId="1">FEBRUARY!$A$5:$I$19</definedName>
    <definedName name="_xlnm.Print_Area" localSheetId="0">JANUARY!$A$5:$I$19</definedName>
    <definedName name="_xlnm.Print_Area" localSheetId="6">JULY!$A$5:$I$19</definedName>
    <definedName name="_xlnm.Print_Area" localSheetId="5">JUNE!$A$5:$I$19</definedName>
    <definedName name="_xlnm.Print_Area" localSheetId="2">MARCH!$A$5:$I$19</definedName>
    <definedName name="_xlnm.Print_Area" localSheetId="4">MAY!$A$5:$I$19</definedName>
    <definedName name="_xlnm.Print_Area" localSheetId="10">NOVEMBER!$A$5:$I$19</definedName>
    <definedName name="_xlnm.Print_Area" localSheetId="9">OCTOBER!$A$5:$I$19</definedName>
    <definedName name="_xlnm.Print_Area" localSheetId="8">SEPTEMBER!$A$5:$I$19</definedName>
    <definedName name="WeekStart">JANUARY!$E$3</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B18" i="12" l="1" a="1"/>
  <c r="B18" i="12"/>
  <c r="B12" i="12" a="1"/>
  <c r="B12" i="12"/>
  <c r="G18" i="12"/>
  <c r="F18" i="12"/>
  <c r="E18" i="12"/>
  <c r="D18" i="12"/>
  <c r="C18" i="12"/>
  <c r="H18" i="12"/>
  <c r="H12" i="12"/>
  <c r="G12" i="12"/>
  <c r="F12" i="12"/>
  <c r="E12" i="12"/>
  <c r="D12" i="12"/>
  <c r="C12" i="12"/>
  <c r="B5" i="9"/>
  <c r="B5" i="10"/>
  <c r="B5" i="11"/>
  <c r="B5" i="12"/>
  <c r="B5" i="13"/>
  <c r="B5" i="8"/>
  <c r="B5" i="6"/>
  <c r="B5" i="7"/>
  <c r="B5" i="5"/>
  <c r="B5" i="4"/>
  <c r="B5" i="3"/>
  <c r="B18" i="13" a="1"/>
  <c r="B18" i="13"/>
  <c r="B16" i="13" a="1"/>
  <c r="B16" i="13"/>
  <c r="B14" i="13" a="1"/>
  <c r="B14" i="13"/>
  <c r="B12" i="13" a="1"/>
  <c r="B12" i="13"/>
  <c r="B10" i="13" a="1"/>
  <c r="B10" i="13"/>
  <c r="B8" i="13" a="1"/>
  <c r="B8" i="13"/>
  <c r="B16" i="12" a="1"/>
  <c r="B16" i="12"/>
  <c r="B14" i="12" a="1"/>
  <c r="B14" i="12"/>
  <c r="B10" i="12" a="1"/>
  <c r="D10" i="12"/>
  <c r="B8" i="12" a="1"/>
  <c r="B8" i="12"/>
  <c r="B18" i="11" a="1"/>
  <c r="C18" i="11"/>
  <c r="B16" i="11" a="1"/>
  <c r="B16" i="11"/>
  <c r="B14" i="11" a="1"/>
  <c r="B14" i="11"/>
  <c r="B12" i="11" a="1"/>
  <c r="B12" i="11"/>
  <c r="B10" i="11" a="1"/>
  <c r="B10" i="11"/>
  <c r="B8" i="11" a="1"/>
  <c r="B8" i="11"/>
  <c r="B18" i="10" a="1"/>
  <c r="B18" i="10"/>
  <c r="B16" i="10" a="1"/>
  <c r="B16" i="10"/>
  <c r="B14" i="10" a="1"/>
  <c r="B14" i="10"/>
  <c r="B12" i="10" a="1"/>
  <c r="B12" i="10"/>
  <c r="B10" i="10" a="1"/>
  <c r="B10" i="10"/>
  <c r="B8" i="10" a="1"/>
  <c r="B8" i="10"/>
  <c r="B18" i="9" a="1"/>
  <c r="B18" i="9"/>
  <c r="B16" i="9" a="1"/>
  <c r="B16" i="9"/>
  <c r="B14" i="9" a="1"/>
  <c r="B14" i="9"/>
  <c r="B12" i="9" a="1"/>
  <c r="B12" i="9"/>
  <c r="B10" i="9" a="1"/>
  <c r="B10" i="9"/>
  <c r="B8" i="9" a="1"/>
  <c r="B8" i="9"/>
  <c r="B18" i="8" a="1"/>
  <c r="B18" i="8"/>
  <c r="B16" i="8" a="1"/>
  <c r="B16" i="8"/>
  <c r="B14" i="8" a="1"/>
  <c r="B14" i="8"/>
  <c r="B12" i="8" a="1"/>
  <c r="B12" i="8"/>
  <c r="B10" i="8" a="1"/>
  <c r="B10" i="8"/>
  <c r="B8" i="8" a="1"/>
  <c r="B8" i="8"/>
  <c r="B18" i="7" a="1"/>
  <c r="B18" i="7"/>
  <c r="B16" i="7" a="1"/>
  <c r="B16" i="7"/>
  <c r="B14" i="7" a="1"/>
  <c r="B14" i="7"/>
  <c r="B12" i="7" a="1"/>
  <c r="B12" i="7"/>
  <c r="B10" i="7" a="1"/>
  <c r="B10" i="7"/>
  <c r="B8" i="7" a="1"/>
  <c r="B8" i="7"/>
  <c r="B18" i="6" a="1"/>
  <c r="B18" i="6"/>
  <c r="B16" i="6" a="1"/>
  <c r="B16" i="6"/>
  <c r="B14" i="6" a="1"/>
  <c r="B14" i="6"/>
  <c r="B12" i="6" a="1"/>
  <c r="B12" i="6"/>
  <c r="B10" i="6" a="1"/>
  <c r="B10" i="6"/>
  <c r="B8" i="6" a="1"/>
  <c r="B8" i="6"/>
  <c r="B18" i="5" a="1"/>
  <c r="B18" i="5"/>
  <c r="B16" i="5" a="1"/>
  <c r="B16" i="5"/>
  <c r="B14" i="5" a="1"/>
  <c r="B14" i="5"/>
  <c r="B12" i="5" a="1"/>
  <c r="B12" i="5"/>
  <c r="B10" i="5" a="1"/>
  <c r="B10" i="5"/>
  <c r="B8" i="5" a="1"/>
  <c r="B8" i="5"/>
  <c r="B18" i="4" a="1"/>
  <c r="B18" i="4"/>
  <c r="B16" i="4" a="1"/>
  <c r="B16" i="4"/>
  <c r="B14" i="4" a="1"/>
  <c r="B14" i="4"/>
  <c r="B12" i="4" a="1"/>
  <c r="B12" i="4"/>
  <c r="B10" i="4" a="1"/>
  <c r="B10" i="4"/>
  <c r="B8" i="4" a="1"/>
  <c r="C8" i="4"/>
  <c r="C7" i="4"/>
  <c r="B18" i="3" a="1"/>
  <c r="B18" i="3"/>
  <c r="B16" i="3" a="1"/>
  <c r="B16" i="3"/>
  <c r="B14" i="3" a="1"/>
  <c r="B14" i="3"/>
  <c r="B12" i="3" a="1"/>
  <c r="B12" i="3"/>
  <c r="B10" i="3" a="1"/>
  <c r="B10" i="3"/>
  <c r="B8" i="3" a="1"/>
  <c r="B8" i="3"/>
  <c r="B18" i="2" a="1"/>
  <c r="B18" i="2"/>
  <c r="B16" i="2" a="1"/>
  <c r="B16" i="2"/>
  <c r="B14" i="2" a="1"/>
  <c r="B14" i="2"/>
  <c r="B12" i="2" a="1"/>
  <c r="B12" i="2"/>
  <c r="B10" i="2" a="1"/>
  <c r="F10" i="2"/>
  <c r="B8" i="2" a="1"/>
  <c r="F8" i="2"/>
  <c r="F7" i="2"/>
  <c r="G18" i="13"/>
  <c r="H18" i="13"/>
  <c r="F18" i="13"/>
  <c r="E18" i="13"/>
  <c r="D18" i="13"/>
  <c r="C18" i="13"/>
  <c r="G16" i="13"/>
  <c r="F16" i="13"/>
  <c r="H16" i="13"/>
  <c r="E16" i="13"/>
  <c r="D16" i="13"/>
  <c r="C16" i="13"/>
  <c r="H14" i="13"/>
  <c r="G14" i="13"/>
  <c r="F14" i="13"/>
  <c r="E14" i="13"/>
  <c r="D14" i="13"/>
  <c r="C14" i="13"/>
  <c r="H12" i="13"/>
  <c r="G12" i="13"/>
  <c r="F12" i="13"/>
  <c r="E12" i="13"/>
  <c r="D12" i="13"/>
  <c r="C12" i="13"/>
  <c r="G10" i="13"/>
  <c r="H10" i="13"/>
  <c r="F10" i="13"/>
  <c r="E10" i="13"/>
  <c r="D10" i="13"/>
  <c r="C10" i="13"/>
  <c r="G8" i="13"/>
  <c r="G7" i="13"/>
  <c r="H8" i="13"/>
  <c r="H7" i="13"/>
  <c r="F8" i="13"/>
  <c r="F7" i="13"/>
  <c r="E8" i="13"/>
  <c r="E7" i="13"/>
  <c r="D8" i="13"/>
  <c r="D7" i="13"/>
  <c r="C8" i="13"/>
  <c r="C7" i="13"/>
  <c r="G16" i="12"/>
  <c r="H16" i="12"/>
  <c r="F16" i="12"/>
  <c r="E16" i="12"/>
  <c r="D16" i="12"/>
  <c r="C16" i="12"/>
  <c r="H14" i="12"/>
  <c r="G14" i="12"/>
  <c r="F14" i="12"/>
  <c r="E14" i="12"/>
  <c r="D14" i="12"/>
  <c r="C14" i="12"/>
  <c r="B10" i="12"/>
  <c r="H10" i="12"/>
  <c r="G10" i="12"/>
  <c r="C10" i="12"/>
  <c r="F10" i="12"/>
  <c r="E10" i="12"/>
  <c r="G8" i="12"/>
  <c r="G7" i="12"/>
  <c r="F8" i="12"/>
  <c r="F7" i="12"/>
  <c r="H8" i="12"/>
  <c r="H7" i="12"/>
  <c r="E8" i="12"/>
  <c r="E7" i="12"/>
  <c r="C8" i="12"/>
  <c r="C7" i="12"/>
  <c r="D8" i="12"/>
  <c r="D7" i="12"/>
  <c r="H18" i="11"/>
  <c r="G18" i="11"/>
  <c r="F18" i="11"/>
  <c r="E18" i="11"/>
  <c r="B18" i="11"/>
  <c r="D18" i="11"/>
  <c r="H16" i="11"/>
  <c r="G16" i="11"/>
  <c r="F16" i="11"/>
  <c r="E16" i="11"/>
  <c r="D16" i="11"/>
  <c r="C16" i="11"/>
  <c r="H14" i="11"/>
  <c r="G14" i="11"/>
  <c r="F14" i="11"/>
  <c r="E14" i="11"/>
  <c r="D14" i="11"/>
  <c r="C14" i="11"/>
  <c r="G12" i="11"/>
  <c r="H12" i="11"/>
  <c r="F12" i="11"/>
  <c r="D12" i="11"/>
  <c r="E12" i="11"/>
  <c r="C12" i="11"/>
  <c r="G10" i="11"/>
  <c r="H10" i="11"/>
  <c r="F10" i="11"/>
  <c r="E10" i="11"/>
  <c r="D10" i="11"/>
  <c r="C10" i="11"/>
  <c r="G8" i="11"/>
  <c r="G7" i="11"/>
  <c r="H8" i="11"/>
  <c r="H7" i="11"/>
  <c r="F8" i="11"/>
  <c r="F7" i="11"/>
  <c r="E8" i="11"/>
  <c r="E7" i="11"/>
  <c r="D8" i="11"/>
  <c r="D7" i="11"/>
  <c r="C8" i="11"/>
  <c r="C7" i="11"/>
  <c r="G18" i="10"/>
  <c r="H18" i="10"/>
  <c r="F18" i="10"/>
  <c r="E18" i="10"/>
  <c r="D18" i="10"/>
  <c r="C18" i="10"/>
  <c r="H16" i="10"/>
  <c r="G16" i="10"/>
  <c r="F16" i="10"/>
  <c r="E16" i="10"/>
  <c r="D16" i="10"/>
  <c r="C16" i="10"/>
  <c r="G14" i="10"/>
  <c r="H14" i="10"/>
  <c r="F14" i="10"/>
  <c r="E14" i="10"/>
  <c r="D14" i="10"/>
  <c r="C14" i="10"/>
  <c r="H12" i="10"/>
  <c r="G12" i="10"/>
  <c r="F12" i="10"/>
  <c r="E12" i="10"/>
  <c r="D12" i="10"/>
  <c r="C12" i="10"/>
  <c r="H10" i="10"/>
  <c r="G10" i="10"/>
  <c r="F10" i="10"/>
  <c r="E10" i="10"/>
  <c r="D10" i="10"/>
  <c r="C10" i="10"/>
  <c r="G8" i="10"/>
  <c r="G7" i="10"/>
  <c r="F8" i="10"/>
  <c r="F7" i="10"/>
  <c r="E8" i="10"/>
  <c r="E7" i="10"/>
  <c r="D8" i="10"/>
  <c r="D7" i="10"/>
  <c r="H8" i="10"/>
  <c r="H7" i="10"/>
  <c r="C8" i="10"/>
  <c r="C7" i="10"/>
  <c r="G18" i="9"/>
  <c r="H18" i="9"/>
  <c r="F18" i="9"/>
  <c r="E18" i="9"/>
  <c r="D18" i="9"/>
  <c r="C18" i="9"/>
  <c r="G16" i="9"/>
  <c r="H16" i="9"/>
  <c r="F16" i="9"/>
  <c r="D16" i="9"/>
  <c r="C16" i="9"/>
  <c r="E16" i="9"/>
  <c r="H14" i="9"/>
  <c r="G14" i="9"/>
  <c r="F14" i="9"/>
  <c r="E14" i="9"/>
  <c r="D14" i="9"/>
  <c r="C14" i="9"/>
  <c r="G12" i="9"/>
  <c r="H12" i="9"/>
  <c r="F12" i="9"/>
  <c r="E12" i="9"/>
  <c r="D12" i="9"/>
  <c r="C12" i="9"/>
  <c r="G10" i="9"/>
  <c r="H10" i="9"/>
  <c r="F10" i="9"/>
  <c r="E10" i="9"/>
  <c r="D10" i="9"/>
  <c r="C10" i="9"/>
  <c r="H8" i="9"/>
  <c r="H7" i="9"/>
  <c r="G8" i="9"/>
  <c r="G7" i="9"/>
  <c r="F8" i="9"/>
  <c r="F7" i="9"/>
  <c r="E8" i="9"/>
  <c r="E7" i="9"/>
  <c r="D8" i="9"/>
  <c r="D7" i="9"/>
  <c r="C8" i="9"/>
  <c r="C7" i="9"/>
  <c r="G18" i="8"/>
  <c r="H18" i="8"/>
  <c r="F18" i="8"/>
  <c r="E18" i="8"/>
  <c r="D18" i="8"/>
  <c r="C18" i="8"/>
  <c r="G16" i="8"/>
  <c r="H16" i="8"/>
  <c r="F16" i="8"/>
  <c r="E16" i="8"/>
  <c r="D16" i="8"/>
  <c r="C16" i="8"/>
  <c r="G14" i="8"/>
  <c r="H14" i="8"/>
  <c r="F14" i="8"/>
  <c r="E14" i="8"/>
  <c r="D14" i="8"/>
  <c r="C14" i="8"/>
  <c r="H12" i="8"/>
  <c r="G12" i="8"/>
  <c r="F12" i="8"/>
  <c r="E12" i="8"/>
  <c r="D12" i="8"/>
  <c r="C12" i="8"/>
  <c r="H10" i="8"/>
  <c r="G10" i="8"/>
  <c r="F10" i="8"/>
  <c r="E10" i="8"/>
  <c r="D10" i="8"/>
  <c r="C10" i="8"/>
  <c r="G8" i="8"/>
  <c r="G7" i="8"/>
  <c r="H8" i="8"/>
  <c r="H7" i="8"/>
  <c r="F8" i="8"/>
  <c r="F7" i="8"/>
  <c r="E8" i="8"/>
  <c r="E7" i="8"/>
  <c r="D8" i="8"/>
  <c r="D7" i="8"/>
  <c r="C8" i="8"/>
  <c r="C7" i="8"/>
  <c r="G18" i="7"/>
  <c r="H18" i="7"/>
  <c r="F18" i="7"/>
  <c r="E18" i="7"/>
  <c r="D18" i="7"/>
  <c r="C18" i="7"/>
  <c r="H16" i="7"/>
  <c r="G16" i="7"/>
  <c r="F16" i="7"/>
  <c r="E16" i="7"/>
  <c r="D16" i="7"/>
  <c r="C16" i="7"/>
  <c r="G14" i="7"/>
  <c r="H14" i="7"/>
  <c r="F14" i="7"/>
  <c r="E14" i="7"/>
  <c r="D14" i="7"/>
  <c r="C14" i="7"/>
  <c r="G12" i="7"/>
  <c r="H12" i="7"/>
  <c r="F12" i="7"/>
  <c r="E12" i="7"/>
  <c r="D12" i="7"/>
  <c r="C12" i="7"/>
  <c r="G10" i="7"/>
  <c r="H10" i="7"/>
  <c r="F10" i="7"/>
  <c r="E10" i="7"/>
  <c r="D10" i="7"/>
  <c r="C10" i="7"/>
  <c r="G8" i="7"/>
  <c r="G7" i="7"/>
  <c r="H8" i="7"/>
  <c r="H7" i="7"/>
  <c r="F8" i="7"/>
  <c r="F7" i="7"/>
  <c r="E8" i="7"/>
  <c r="E7" i="7"/>
  <c r="D8" i="7"/>
  <c r="D7" i="7"/>
  <c r="C8" i="7"/>
  <c r="C7" i="7"/>
  <c r="G18" i="6"/>
  <c r="H18" i="6"/>
  <c r="F18" i="6"/>
  <c r="E18" i="6"/>
  <c r="D18" i="6"/>
  <c r="C18" i="6"/>
  <c r="G16" i="6"/>
  <c r="H16" i="6"/>
  <c r="F16" i="6"/>
  <c r="E16" i="6"/>
  <c r="D16" i="6"/>
  <c r="C16" i="6"/>
  <c r="H14" i="6"/>
  <c r="G14" i="6"/>
  <c r="E14" i="6"/>
  <c r="D14" i="6"/>
  <c r="C14" i="6"/>
  <c r="F14" i="6"/>
  <c r="H12" i="6"/>
  <c r="G12" i="6"/>
  <c r="E12" i="6"/>
  <c r="D12" i="6"/>
  <c r="C12" i="6"/>
  <c r="F12" i="6"/>
  <c r="G10" i="6"/>
  <c r="H10" i="6"/>
  <c r="F10" i="6"/>
  <c r="E10" i="6"/>
  <c r="D10" i="6"/>
  <c r="C10" i="6"/>
  <c r="G8" i="6"/>
  <c r="G7" i="6"/>
  <c r="H8" i="6"/>
  <c r="H7" i="6"/>
  <c r="F8" i="6"/>
  <c r="F7" i="6"/>
  <c r="E8" i="6"/>
  <c r="E7" i="6"/>
  <c r="D8" i="6"/>
  <c r="D7" i="6"/>
  <c r="C8" i="6"/>
  <c r="C7" i="6"/>
  <c r="H18" i="5"/>
  <c r="F18" i="5"/>
  <c r="E18" i="5"/>
  <c r="G18" i="5"/>
  <c r="D18" i="5"/>
  <c r="C18" i="5"/>
  <c r="H16" i="5"/>
  <c r="G16" i="5"/>
  <c r="F16" i="5"/>
  <c r="E16" i="5"/>
  <c r="D16" i="5"/>
  <c r="C16" i="5"/>
  <c r="G14" i="5"/>
  <c r="H14" i="5"/>
  <c r="F14" i="5"/>
  <c r="E14" i="5"/>
  <c r="D14" i="5"/>
  <c r="C14" i="5"/>
  <c r="G12" i="5"/>
  <c r="H12" i="5"/>
  <c r="F12" i="5"/>
  <c r="E12" i="5"/>
  <c r="D12" i="5"/>
  <c r="C12" i="5"/>
  <c r="G10" i="5"/>
  <c r="H10" i="5"/>
  <c r="F10" i="5"/>
  <c r="E10" i="5"/>
  <c r="D10" i="5"/>
  <c r="C10" i="5"/>
  <c r="G8" i="5"/>
  <c r="G7" i="5"/>
  <c r="H8" i="5"/>
  <c r="H7" i="5"/>
  <c r="F8" i="5"/>
  <c r="F7" i="5"/>
  <c r="E8" i="5"/>
  <c r="E7" i="5"/>
  <c r="D8" i="5"/>
  <c r="D7" i="5"/>
  <c r="C8" i="5"/>
  <c r="C7" i="5"/>
  <c r="G18" i="4"/>
  <c r="H18" i="4"/>
  <c r="F18" i="4"/>
  <c r="E18" i="4"/>
  <c r="D18" i="4"/>
  <c r="C18" i="4"/>
  <c r="G16" i="4"/>
  <c r="F16" i="4"/>
  <c r="E16" i="4"/>
  <c r="D16" i="4"/>
  <c r="H16" i="4"/>
  <c r="C16" i="4"/>
  <c r="G14" i="4"/>
  <c r="H14" i="4"/>
  <c r="F14" i="4"/>
  <c r="E14" i="4"/>
  <c r="D14" i="4"/>
  <c r="C14" i="4"/>
  <c r="H12" i="4"/>
  <c r="F12" i="4"/>
  <c r="E12" i="4"/>
  <c r="D12" i="4"/>
  <c r="C12" i="4"/>
  <c r="G12" i="4"/>
  <c r="H10" i="4"/>
  <c r="G10" i="4"/>
  <c r="F10" i="4"/>
  <c r="E10" i="4"/>
  <c r="D10" i="4"/>
  <c r="C10" i="4"/>
  <c r="H8" i="4"/>
  <c r="H7" i="4"/>
  <c r="G8" i="4"/>
  <c r="G7" i="4"/>
  <c r="F8" i="4"/>
  <c r="F7" i="4"/>
  <c r="B8" i="4"/>
  <c r="E8" i="4"/>
  <c r="E7" i="4"/>
  <c r="D8" i="4"/>
  <c r="D7" i="4"/>
  <c r="H18" i="3"/>
  <c r="G18" i="3"/>
  <c r="F18" i="3"/>
  <c r="E18" i="3"/>
  <c r="D18" i="3"/>
  <c r="C18" i="3"/>
  <c r="G16" i="3"/>
  <c r="F16" i="3"/>
  <c r="E16" i="3"/>
  <c r="D16" i="3"/>
  <c r="H16" i="3"/>
  <c r="C16" i="3"/>
  <c r="F14" i="3"/>
  <c r="E14" i="3"/>
  <c r="D14" i="3"/>
  <c r="G14" i="3"/>
  <c r="C14" i="3"/>
  <c r="H14" i="3"/>
  <c r="G12" i="3"/>
  <c r="D12" i="3"/>
  <c r="H12" i="3"/>
  <c r="F12" i="3"/>
  <c r="E12" i="3"/>
  <c r="C12" i="3"/>
  <c r="D10" i="3"/>
  <c r="H10" i="3"/>
  <c r="G10" i="3"/>
  <c r="C10" i="3"/>
  <c r="F10" i="3"/>
  <c r="E10" i="3"/>
  <c r="G8" i="3"/>
  <c r="G7" i="3"/>
  <c r="H8" i="3"/>
  <c r="H7" i="3"/>
  <c r="F8" i="3"/>
  <c r="F7" i="3"/>
  <c r="E8" i="3"/>
  <c r="E7" i="3"/>
  <c r="D8" i="3"/>
  <c r="D7" i="3"/>
  <c r="C8" i="3"/>
  <c r="C7" i="3"/>
  <c r="G18" i="2"/>
  <c r="F18" i="2"/>
  <c r="H18" i="2"/>
  <c r="E18" i="2"/>
  <c r="D18" i="2"/>
  <c r="C18" i="2"/>
  <c r="G16" i="2"/>
  <c r="H16" i="2"/>
  <c r="F16" i="2"/>
  <c r="E16" i="2"/>
  <c r="D16" i="2"/>
  <c r="C16" i="2"/>
  <c r="G14" i="2"/>
  <c r="D14" i="2"/>
  <c r="H14" i="2"/>
  <c r="F14" i="2"/>
  <c r="E14" i="2"/>
  <c r="C14" i="2"/>
  <c r="H12" i="2"/>
  <c r="E12" i="2"/>
  <c r="G12" i="2"/>
  <c r="F12" i="2"/>
  <c r="D12" i="2"/>
  <c r="C12" i="2"/>
  <c r="H10" i="2"/>
  <c r="D10" i="2"/>
  <c r="C10" i="2"/>
  <c r="B10" i="2"/>
  <c r="G10" i="2"/>
  <c r="E10" i="2"/>
  <c r="E8" i="2"/>
  <c r="E7" i="2"/>
  <c r="B8" i="2"/>
  <c r="H8" i="2"/>
  <c r="H7" i="2"/>
  <c r="G8" i="2"/>
  <c r="G7" i="2"/>
  <c r="D8" i="2"/>
  <c r="D7" i="2"/>
  <c r="C8" i="2"/>
  <c r="C7" i="2"/>
  <c r="B7" i="13"/>
  <c r="B7" i="12"/>
  <c r="B7" i="11"/>
  <c r="B7" i="10"/>
  <c r="B7" i="9"/>
  <c r="B7" i="8"/>
  <c r="B7" i="7"/>
  <c r="B7" i="6"/>
  <c r="B7" i="5"/>
  <c r="B7" i="4"/>
  <c r="B7" i="3"/>
  <c r="B7" i="2"/>
  <c r="B5" i="2"/>
</calcChain>
</file>

<file path=xl/sharedStrings.xml><?xml version="1.0" encoding="utf-8"?>
<sst xmlns="http://schemas.openxmlformats.org/spreadsheetml/2006/main" count="45" uniqueCount="33">
  <si>
    <t>MAY</t>
  </si>
  <si>
    <t>FEBRUARY</t>
  </si>
  <si>
    <t>JANUARY</t>
  </si>
  <si>
    <t>MARCH</t>
  </si>
  <si>
    <t>APRIL</t>
  </si>
  <si>
    <t>JUNE</t>
  </si>
  <si>
    <t>JULY</t>
  </si>
  <si>
    <t>AUGUST</t>
  </si>
  <si>
    <t>SEPTEMBER</t>
  </si>
  <si>
    <t>OCTOBER</t>
  </si>
  <si>
    <t>NOVEMBER</t>
  </si>
  <si>
    <t>DECEMBER</t>
  </si>
  <si>
    <t>Enter year:</t>
  </si>
  <si>
    <t>Week start:</t>
  </si>
  <si>
    <t>FEB</t>
  </si>
  <si>
    <t>JAN</t>
  </si>
  <si>
    <t>MAR</t>
  </si>
  <si>
    <t>APR</t>
  </si>
  <si>
    <t>JUN</t>
  </si>
  <si>
    <t>JUL</t>
  </si>
  <si>
    <t>AUG</t>
  </si>
  <si>
    <t>SEP</t>
  </si>
  <si>
    <t>OCT</t>
  </si>
  <si>
    <t>NOV</t>
  </si>
  <si>
    <t>DEC</t>
  </si>
  <si>
    <t>Start the calendar on Sunday by changing cell E3 to S</t>
  </si>
  <si>
    <t>Birthday Party</t>
  </si>
  <si>
    <t xml:space="preserve">Deal with the conflict between the existing algorithm and amazon review dataset,i.e, the reviewerID is the idetification of each user who wrote the review and gave rating score. But in the turtorial script each reviewerID is an integer instead a complex string. We should replace the reviewID by the unique integer to run the script. </t>
  </si>
  <si>
    <t>Asking suggestion of processing the Alternating Least Squares(ALS) Method in IMDB  datasets and improving the flexibilty of our program. The IMDB dataset have different rating system. The rating score is from 0-10. We are wondering about if our script can still process the IMDB dataset.</t>
  </si>
  <si>
    <t>Based on the previous result of our program, learning more about the Collaborative Filtering.</t>
  </si>
  <si>
    <t>Using more information from dataset to improve the accuracy of the predition rating for each user, such as using the helpness of each review to adjust the rating score.</t>
  </si>
  <si>
    <t>S</t>
  </si>
  <si>
    <t>Compare the difference of results we generated from amazon review dataset and IMDB dataset and evaluate the fesibilty of the ALS method.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</si>
</sst>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
  </numFmts>
  <fonts count="7" x14ac:knownFonts="1">
    <font>
      <b/>
      <sz val="8"/>
      <color theme="1" tint="0.499984740745262"/>
      <name val="Trebuchet MS"/>
      <family val="2"/>
      <scheme val="minor"/>
    </font>
    <font>
      <b/>
      <sz val="11"/>
      <color theme="1"/>
      <name val="Trebuchet MS"/>
      <family val="2"/>
      <scheme val="minor"/>
    </font>
    <font>
      <b/>
      <sz val="10"/>
      <color theme="0" tint="-0.24994659260841701"/>
      <name val="Trebuchet MS"/>
      <family val="2"/>
      <scheme val="minor"/>
    </font>
    <font>
      <b/>
      <sz val="9"/>
      <color theme="0" tint="-0.24994659260841701"/>
      <name val="Trebuchet MS"/>
      <family val="2"/>
      <scheme val="minor"/>
    </font>
    <font>
      <b/>
      <sz val="34"/>
      <color theme="1"/>
      <name val="Trebuchet MS"/>
      <family val="2"/>
      <scheme val="major"/>
    </font>
    <font>
      <b/>
      <sz val="22"/>
      <color theme="0" tint="-0.24994659260841701"/>
      <name val="Trebuchet MS"/>
      <family val="2"/>
      <scheme val="major"/>
    </font>
    <font>
      <b/>
      <u/>
      <sz val="10"/>
      <color theme="1"/>
      <name val="Trebuchet MS"/>
      <family val="2"/>
      <scheme val="minor"/>
    </font>
  </fonts>
  <fills count="3">
    <fill>
      <patternFill patternType="none"/>
    </fill>
    <fill>
      <patternFill patternType="gray125"/>
    </fill>
    <fill>
      <patternFill patternType="solid">
        <fgColor theme="8" tint="0.79998168889431442"/>
        <bgColor indexed="64"/>
      </patternFill>
    </fill>
  </fills>
  <borders count="8">
    <border>
      <left/>
      <right/>
      <top/>
      <bottom/>
      <diagonal/>
    </border>
    <border>
      <left style="thick">
        <color theme="4"/>
      </left>
      <right/>
      <top/>
      <bottom/>
      <diagonal/>
    </border>
    <border>
      <left style="thick">
        <color theme="4"/>
      </left>
      <right style="thick">
        <color theme="4"/>
      </right>
      <top/>
      <bottom/>
      <diagonal/>
    </border>
    <border>
      <left/>
      <right style="thin">
        <color theme="1"/>
      </right>
      <top/>
      <bottom/>
      <diagonal/>
    </border>
    <border>
      <left style="thin">
        <color theme="1"/>
      </left>
      <right/>
      <top/>
      <bottom/>
      <diagonal/>
    </border>
    <border>
      <left style="thick">
        <color theme="8" tint="-0.499984740745262"/>
      </left>
      <right/>
      <top style="thick">
        <color theme="8" tint="-0.499984740745262"/>
      </top>
      <bottom style="thick">
        <color theme="8" tint="-0.499984740745262"/>
      </bottom>
      <diagonal/>
    </border>
    <border>
      <left/>
      <right/>
      <top style="thick">
        <color theme="8" tint="-0.499984740745262"/>
      </top>
      <bottom style="thick">
        <color theme="8" tint="-0.499984740745262"/>
      </bottom>
      <diagonal/>
    </border>
    <border>
      <left/>
      <right style="thick">
        <color theme="8" tint="-0.499984740745262"/>
      </right>
      <top style="thick">
        <color theme="8" tint="-0.499984740745262"/>
      </top>
      <bottom style="thick">
        <color theme="8" tint="-0.499984740745262"/>
      </bottom>
      <diagonal/>
    </border>
  </borders>
  <cellStyleXfs count="8">
    <xf numFmtId="0" fontId="0" fillId="0" borderId="0">
      <alignment horizontal="left" vertical="top" wrapText="1" indent="1"/>
    </xf>
    <xf numFmtId="0" fontId="4" fillId="0" borderId="0" applyNumberFormat="0" applyFill="0" applyBorder="0" applyProtection="0">
      <alignment horizontal="left" vertical="top"/>
    </xf>
    <xf numFmtId="0" fontId="1" fillId="0" borderId="0" applyNumberFormat="0" applyFill="0" applyProtection="0">
      <alignment vertical="top"/>
    </xf>
    <xf numFmtId="0" fontId="2" fillId="0" borderId="0" applyNumberFormat="0" applyFill="0" applyAlignment="0" applyProtection="0"/>
    <xf numFmtId="164" fontId="1" fillId="0" borderId="0" applyFill="0" applyProtection="0">
      <alignment horizontal="left" indent="1"/>
    </xf>
    <xf numFmtId="0" fontId="6" fillId="0" borderId="0" applyNumberFormat="0" applyFill="0" applyProtection="0">
      <alignment horizontal="center" vertical="top"/>
    </xf>
    <xf numFmtId="0" fontId="3" fillId="0" borderId="0" applyNumberFormat="0" applyFill="0" applyBorder="0" applyAlignment="0" applyProtection="0"/>
    <xf numFmtId="0" fontId="5" fillId="0" borderId="0" applyNumberFormat="0" applyFill="0" applyBorder="0" applyAlignment="0" applyProtection="0">
      <alignment horizontal="left"/>
    </xf>
  </cellStyleXfs>
  <cellXfs count="21">
    <xf numFmtId="0" fontId="0" fillId="0" borderId="0" xfId="0">
      <alignment horizontal="left" vertical="top" wrapText="1" indent="1"/>
    </xf>
    <xf numFmtId="0" fontId="2" fillId="0" borderId="0" xfId="3" applyAlignment="1">
      <alignment horizontal="left" vertical="top"/>
    </xf>
    <xf numFmtId="164" fontId="1" fillId="0" borderId="0" xfId="4" applyAlignment="1">
      <alignment horizontal="left" vertical="top"/>
    </xf>
    <xf numFmtId="0" fontId="0" fillId="0" borderId="1" xfId="0" applyBorder="1">
      <alignment horizontal="left" vertical="top" wrapText="1" indent="1"/>
    </xf>
    <xf numFmtId="0" fontId="0" fillId="0" borderId="2" xfId="0" applyBorder="1">
      <alignment horizontal="left" vertical="top" wrapText="1" indent="1"/>
    </xf>
    <xf numFmtId="0" fontId="4" fillId="0" borderId="0" xfId="1" applyAlignment="1">
      <alignment horizontal="center" vertical="top"/>
    </xf>
    <xf numFmtId="164" fontId="1" fillId="0" borderId="2" xfId="4" applyBorder="1">
      <alignment horizontal="left" indent="1"/>
    </xf>
    <xf numFmtId="0" fontId="1" fillId="0" borderId="0" xfId="2">
      <alignment vertical="top"/>
    </xf>
    <xf numFmtId="0" fontId="6" fillId="0" borderId="0" xfId="5">
      <alignment horizontal="center" vertical="top"/>
    </xf>
    <xf numFmtId="0" fontId="3" fillId="0" borderId="0" xfId="6" applyAlignment="1">
      <alignment horizontal="left" vertical="top"/>
    </xf>
    <xf numFmtId="0" fontId="6" fillId="0" borderId="3" xfId="5" applyBorder="1">
      <alignment horizontal="center" vertical="top"/>
    </xf>
    <xf numFmtId="0" fontId="6" fillId="0" borderId="4" xfId="5" applyBorder="1">
      <alignment horizontal="center" vertical="top"/>
    </xf>
    <xf numFmtId="0" fontId="5" fillId="0" borderId="0" xfId="7">
      <alignment horizontal="left"/>
    </xf>
    <xf numFmtId="164" fontId="4" fillId="0" borderId="0" xfId="1" applyNumberFormat="1">
      <alignment horizontal="left" vertical="top"/>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6" xfId="0" applyFill="1" applyBorder="1" applyAlignment="1">
      <alignment horizontal="left" vertical="top" wrapText="1" indent="1"/>
    </xf>
    <xf numFmtId="0" fontId="0" fillId="0" borderId="7" xfId="0" applyBorder="1" applyAlignment="1">
      <alignment horizontal="left" vertical="top" wrapText="1" indent="1"/>
    </xf>
    <xf numFmtId="0" fontId="0" fillId="2" borderId="5" xfId="0" applyFill="1" applyBorder="1" applyAlignment="1">
      <alignment horizontal="left" vertical="top" wrapText="1" indent="1"/>
    </xf>
    <xf numFmtId="0" fontId="0" fillId="2" borderId="7" xfId="0" applyFill="1" applyBorder="1" applyAlignment="1">
      <alignment horizontal="left" vertical="top" wrapText="1" indent="1"/>
    </xf>
    <xf numFmtId="0" fontId="0" fillId="0" borderId="6" xfId="0" applyBorder="1" applyAlignment="1">
      <alignment horizontal="left" vertical="top" wrapText="1" indent="1"/>
    </xf>
  </cellXfs>
  <cellStyles count="8">
    <cellStyle name="Heading 1" xfId="2" builtinId="16" customBuiltin="1"/>
    <cellStyle name="Heading 2" xfId="3" builtinId="17" customBuiltin="1"/>
    <cellStyle name="Heading 3" xfId="4" builtinId="18" customBuiltin="1"/>
    <cellStyle name="Heading 4" xfId="6" builtinId="19" customBuiltin="1"/>
    <cellStyle name="Hyperlink" xfId="5" builtinId="8" customBuiltin="1"/>
    <cellStyle name="Normal" xfId="0" builtinId="0" customBuiltin="1"/>
    <cellStyle name="Title" xfId="1" builtinId="15" customBuiltin="1"/>
    <cellStyle name="Year" xfId="7"/>
  </cellStyles>
  <dxfs count="28">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
      <font>
        <color theme="0" tint="-0.2499465926084170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6"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Office Theme">
  <a:themeElements>
    <a:clrScheme name="12-month gold stripes">
      <a:dk1>
        <a:srgbClr val="000000"/>
      </a:dk1>
      <a:lt1>
        <a:srgbClr val="FFFFFF"/>
      </a:lt1>
      <a:dk2>
        <a:srgbClr val="1F1D00"/>
      </a:dk2>
      <a:lt2>
        <a:srgbClr val="FEFEFE"/>
      </a:lt2>
      <a:accent1>
        <a:srgbClr val="F2E900"/>
      </a:accent1>
      <a:accent2>
        <a:srgbClr val="E685C9"/>
      </a:accent2>
      <a:accent3>
        <a:srgbClr val="70D680"/>
      </a:accent3>
      <a:accent4>
        <a:srgbClr val="FF6963"/>
      </a:accent4>
      <a:accent5>
        <a:srgbClr val="61C6C5"/>
      </a:accent5>
      <a:accent6>
        <a:srgbClr val="F8A11D"/>
      </a:accent6>
      <a:hlink>
        <a:srgbClr val="61C6C5"/>
      </a:hlink>
      <a:folHlink>
        <a:srgbClr val="BFBFBF"/>
      </a:folHlink>
    </a:clrScheme>
    <a:fontScheme name="1-month gold stripes">
      <a:majorFont>
        <a:latin typeface="Trebuchet MS"/>
        <a:ea typeface=""/>
        <a:cs typeface=""/>
      </a:majorFont>
      <a:minorFont>
        <a:latin typeface="Trebuchet MS"/>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0"/>
    <pageSetUpPr fitToPage="1"/>
  </sheetPr>
  <dimension ref="B2:I20"/>
  <sheetViews>
    <sheetView showGridLines="0" zoomScale="125" zoomScaleNormal="125" zoomScalePageLayoutView="125" workbookViewId="0">
      <selection activeCell="E3" sqref="E3"/>
    </sheetView>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t="s">
        <v>25</v>
      </c>
      <c r="C2" s="1"/>
      <c r="D2" s="1"/>
      <c r="E2" s="1"/>
      <c r="F2" s="1"/>
      <c r="G2" s="1"/>
      <c r="H2" s="1"/>
      <c r="I2" s="1"/>
    </row>
    <row r="3" spans="2:9" ht="15.75" customHeight="1" x14ac:dyDescent="0.15">
      <c r="B3" s="9" t="s">
        <v>12</v>
      </c>
      <c r="C3" s="9">
        <v>2017</v>
      </c>
      <c r="D3" s="9" t="s">
        <v>13</v>
      </c>
      <c r="E3" s="1" t="s">
        <v>31</v>
      </c>
      <c r="F3" s="1"/>
      <c r="G3" s="1"/>
    </row>
    <row r="4" spans="2:9" ht="16.5" customHeight="1" x14ac:dyDescent="0.15">
      <c r="E4" s="1"/>
      <c r="F4" s="1"/>
      <c r="G4" s="1"/>
      <c r="H4" s="8" t="s">
        <v>14</v>
      </c>
    </row>
    <row r="5" spans="2:9" ht="27.75" customHeight="1" x14ac:dyDescent="0.3">
      <c r="B5" s="12">
        <f>CalendarYear</f>
        <v>2017</v>
      </c>
      <c r="C5" s="12"/>
      <c r="E5" s="1"/>
      <c r="F5" s="1"/>
      <c r="G5" s="1"/>
    </row>
    <row r="6" spans="2:9" ht="44.25" customHeight="1" x14ac:dyDescent="0.15">
      <c r="B6" s="13" t="s">
        <v>2</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DaysAndWeeks+DATE(CalendarYear,1,1)-WEEKDAY(DATE(CalendarYear,1,1),(WeekStart="M")+1)+1</f>
        <v>42736</v>
      </c>
      <c r="C8" s="6">
        <v>42737</v>
      </c>
      <c r="D8" s="6">
        <v>42738</v>
      </c>
      <c r="E8" s="6">
        <v>42739</v>
      </c>
      <c r="F8" s="6">
        <v>42740</v>
      </c>
      <c r="G8" s="6">
        <v>42741</v>
      </c>
      <c r="H8" s="6">
        <v>42742</v>
      </c>
    </row>
    <row r="9" spans="2:9" ht="39.75" customHeight="1" x14ac:dyDescent="0.15">
      <c r="B9" s="4"/>
      <c r="C9" s="4"/>
      <c r="D9" s="4"/>
      <c r="E9" s="4"/>
      <c r="F9" s="4"/>
      <c r="G9" s="4"/>
      <c r="H9" s="4"/>
    </row>
    <row r="10" spans="2:9" ht="15" customHeight="1" x14ac:dyDescent="0.15">
      <c r="B10" s="6">
        <f t="array" ref="B10:H10">DaysAndWeeks+DATE(CalendarYear,1,1)-WEEKDAY(DATE(CalendarYear,1,1),(WeekStart="M")+1)+8</f>
        <v>42743</v>
      </c>
      <c r="C10" s="6">
        <v>42744</v>
      </c>
      <c r="D10" s="6">
        <v>42745</v>
      </c>
      <c r="E10" s="6">
        <v>42746</v>
      </c>
      <c r="F10" s="6">
        <v>42747</v>
      </c>
      <c r="G10" s="6">
        <v>42748</v>
      </c>
      <c r="H10" s="6">
        <v>42749</v>
      </c>
    </row>
    <row r="11" spans="2:9" ht="39.75" customHeight="1" x14ac:dyDescent="0.15">
      <c r="B11" s="4"/>
      <c r="C11" s="4"/>
      <c r="D11" s="4"/>
      <c r="E11" s="4" t="s">
        <v>26</v>
      </c>
      <c r="F11" s="4"/>
      <c r="G11" s="4"/>
      <c r="H11" s="4"/>
    </row>
    <row r="12" spans="2:9" ht="15" customHeight="1" x14ac:dyDescent="0.15">
      <c r="B12" s="6">
        <f t="array" ref="B12:H12">DaysAndWeeks+DATE(CalendarYear,1,1)-WEEKDAY(DATE(CalendarYear,1,1),(WeekStart="M")+1)+15</f>
        <v>42750</v>
      </c>
      <c r="C12" s="6">
        <v>42751</v>
      </c>
      <c r="D12" s="6">
        <v>42752</v>
      </c>
      <c r="E12" s="6">
        <v>42753</v>
      </c>
      <c r="F12" s="6">
        <v>42754</v>
      </c>
      <c r="G12" s="6">
        <v>42755</v>
      </c>
      <c r="H12" s="6">
        <v>42756</v>
      </c>
    </row>
    <row r="13" spans="2:9" ht="39.75" customHeight="1" x14ac:dyDescent="0.15">
      <c r="B13" s="4"/>
      <c r="C13" s="4"/>
      <c r="D13" s="4"/>
      <c r="E13" s="4"/>
      <c r="F13" s="4"/>
      <c r="G13" s="4"/>
      <c r="H13" s="4"/>
    </row>
    <row r="14" spans="2:9" ht="15" customHeight="1" x14ac:dyDescent="0.15">
      <c r="B14" s="6">
        <f t="array" ref="B14:H14">DaysAndWeeks+DATE(CalendarYear,1,1)-WEEKDAY(DATE(CalendarYear,1,1),(WeekStart="M")+1)+22</f>
        <v>42757</v>
      </c>
      <c r="C14" s="6">
        <v>42758</v>
      </c>
      <c r="D14" s="6">
        <v>42759</v>
      </c>
      <c r="E14" s="6">
        <v>42760</v>
      </c>
      <c r="F14" s="6">
        <v>42761</v>
      </c>
      <c r="G14" s="6">
        <v>42762</v>
      </c>
      <c r="H14" s="6">
        <v>42763</v>
      </c>
    </row>
    <row r="15" spans="2:9" ht="40.5" customHeight="1" x14ac:dyDescent="0.15">
      <c r="B15" s="4"/>
      <c r="C15" s="4"/>
      <c r="D15" s="4"/>
      <c r="E15" s="4"/>
      <c r="F15" s="4"/>
      <c r="G15" s="4"/>
      <c r="H15" s="4"/>
    </row>
    <row r="16" spans="2:9" ht="15" customHeight="1" x14ac:dyDescent="0.15">
      <c r="B16" s="6">
        <f t="array" ref="B16:H16">DaysAndWeeks+DATE(CalendarYear,1,1)-WEEKDAY(DATE(CalendarYear,1,1),(WeekStart="M")+1)+29</f>
        <v>42764</v>
      </c>
      <c r="C16" s="6">
        <v>42765</v>
      </c>
      <c r="D16" s="6">
        <v>42766</v>
      </c>
      <c r="E16" s="6">
        <v>42767</v>
      </c>
      <c r="F16" s="6">
        <v>42768</v>
      </c>
      <c r="G16" s="6">
        <v>42769</v>
      </c>
      <c r="H16" s="6">
        <v>42770</v>
      </c>
    </row>
    <row r="17" spans="2:8" ht="39.75" customHeight="1" x14ac:dyDescent="0.15">
      <c r="B17" s="4"/>
      <c r="C17" s="4"/>
      <c r="D17" s="4"/>
      <c r="E17" s="4"/>
      <c r="F17" s="4"/>
      <c r="G17" s="4"/>
      <c r="H17" s="4"/>
    </row>
    <row r="18" spans="2:8" ht="15" customHeight="1" x14ac:dyDescent="0.15">
      <c r="B18" s="6">
        <f t="array" ref="B18:H18">DaysAndWeeks+DATE(CalendarYear,1,1)-WEEKDAY(DATE(CalendarYear,1,1),(WeekStart="M")+1)+36</f>
        <v>42771</v>
      </c>
      <c r="C18" s="6">
        <v>42772</v>
      </c>
      <c r="D18" s="6">
        <v>42773</v>
      </c>
      <c r="E18" s="6">
        <v>42774</v>
      </c>
      <c r="F18" s="6">
        <v>42775</v>
      </c>
      <c r="G18" s="6">
        <v>42776</v>
      </c>
      <c r="H18" s="6">
        <v>42777</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27" priority="4">
      <formula>DAY(B8)&gt;8</formula>
    </cfRule>
  </conditionalFormatting>
  <conditionalFormatting sqref="B16:H19">
    <cfRule type="expression" dxfId="26" priority="2">
      <formula>AND(DAY(B16)&gt;=1,DAY(B16)&lt;=15)</formula>
    </cfRule>
  </conditionalFormatting>
  <dataValidations count="1">
    <dataValidation type="list" allowBlank="1" showErrorMessage="1" errorTitle="Calendar cannot use this value." error="Please pick a value from the list." sqref="E3">
      <formula1>"M,S"</formula1>
    </dataValidation>
  </dataValidations>
  <hyperlinks>
    <hyperlink ref="H4" location="February!A1" display="February&gt;"/>
  </hyperlinks>
  <printOptions horizontalCentered="1"/>
  <pageMargins left="0.5" right="0.5" top="0.4" bottom="0.4" header="0.3" footer="0.3"/>
  <pageSetup fitToHeight="0" orientation="landscape"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0" tint="-4.9989318521683403E-2"/>
    <pageSetUpPr fitToPage="1"/>
  </sheetPr>
  <dimension ref="B2:I19"/>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G4" s="10" t="s">
        <v>15</v>
      </c>
      <c r="H4" s="8" t="s">
        <v>16</v>
      </c>
      <c r="I4" s="1"/>
    </row>
    <row r="5" spans="2:9" ht="27.75" customHeight="1" x14ac:dyDescent="0.3">
      <c r="B5" s="12">
        <f>CalendarYear</f>
        <v>2017</v>
      </c>
      <c r="C5" s="12"/>
      <c r="E5" s="1"/>
      <c r="I5" s="1"/>
    </row>
    <row r="6" spans="2:9" ht="44.25" customHeight="1" x14ac:dyDescent="0.15">
      <c r="B6" s="13" t="s">
        <v>1</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DaysAndWeeks+DATE(CalendarYear,2,1)-WEEKDAY(DATE(CalendarYear,2,1),(WeekStart="M")+1)+1</f>
        <v>42764</v>
      </c>
      <c r="C8" s="6">
        <v>42765</v>
      </c>
      <c r="D8" s="6">
        <v>42766</v>
      </c>
      <c r="E8" s="6">
        <v>42767</v>
      </c>
      <c r="F8" s="6">
        <v>42768</v>
      </c>
      <c r="G8" s="6">
        <v>42769</v>
      </c>
      <c r="H8" s="6">
        <v>42770</v>
      </c>
    </row>
    <row r="9" spans="2:9" ht="39.75" customHeight="1" x14ac:dyDescent="0.15">
      <c r="B9" s="4"/>
      <c r="C9" s="4"/>
      <c r="D9" s="4"/>
      <c r="E9" s="4"/>
      <c r="F9" s="4"/>
      <c r="G9" s="4"/>
      <c r="H9" s="4"/>
    </row>
    <row r="10" spans="2:9" ht="15" customHeight="1" x14ac:dyDescent="0.15">
      <c r="B10" s="6">
        <f t="array" ref="B10:H10">DaysAndWeeks+DATE(CalendarYear,2,1)-WEEKDAY(DATE(CalendarYear,2,1),(WeekStart="M")+1)+8</f>
        <v>42771</v>
      </c>
      <c r="C10" s="6">
        <v>42772</v>
      </c>
      <c r="D10" s="6">
        <v>42773</v>
      </c>
      <c r="E10" s="6">
        <v>42774</v>
      </c>
      <c r="F10" s="6">
        <v>42775</v>
      </c>
      <c r="G10" s="6">
        <v>42776</v>
      </c>
      <c r="H10" s="6">
        <v>42777</v>
      </c>
    </row>
    <row r="11" spans="2:9" ht="39.75" customHeight="1" x14ac:dyDescent="0.15">
      <c r="B11" s="4"/>
      <c r="C11" s="4"/>
      <c r="D11" s="4"/>
      <c r="E11" s="4"/>
      <c r="F11" s="4"/>
      <c r="G11" s="4"/>
      <c r="H11" s="4"/>
    </row>
    <row r="12" spans="2:9" ht="15" customHeight="1" x14ac:dyDescent="0.15">
      <c r="B12" s="6">
        <f t="array" ref="B12:H12">DaysAndWeeks+DATE(CalendarYear,2,1)-WEEKDAY(DATE(CalendarYear,2,1),(WeekStart="M")+1)+15</f>
        <v>42778</v>
      </c>
      <c r="C12" s="6">
        <v>42779</v>
      </c>
      <c r="D12" s="6">
        <v>42780</v>
      </c>
      <c r="E12" s="6">
        <v>42781</v>
      </c>
      <c r="F12" s="6">
        <v>42782</v>
      </c>
      <c r="G12" s="6">
        <v>42783</v>
      </c>
      <c r="H12" s="6">
        <v>42784</v>
      </c>
    </row>
    <row r="13" spans="2:9" ht="39.75" customHeight="1" x14ac:dyDescent="0.15">
      <c r="B13" s="4"/>
      <c r="C13" s="4"/>
      <c r="D13" s="4"/>
      <c r="E13" s="4"/>
      <c r="F13" s="4"/>
      <c r="G13" s="4"/>
      <c r="H13" s="4"/>
    </row>
    <row r="14" spans="2:9" ht="15" customHeight="1" x14ac:dyDescent="0.15">
      <c r="B14" s="6">
        <f t="array" ref="B14:H14">DaysAndWeeks+DATE(CalendarYear,2,1)-WEEKDAY(DATE(CalendarYear,2,1),(WeekStart="M")+1)+22</f>
        <v>42785</v>
      </c>
      <c r="C14" s="6">
        <v>42786</v>
      </c>
      <c r="D14" s="6">
        <v>42787</v>
      </c>
      <c r="E14" s="6">
        <v>42788</v>
      </c>
      <c r="F14" s="6">
        <v>42789</v>
      </c>
      <c r="G14" s="6">
        <v>42790</v>
      </c>
      <c r="H14" s="6">
        <v>42791</v>
      </c>
    </row>
    <row r="15" spans="2:9" ht="40.5" customHeight="1" x14ac:dyDescent="0.15">
      <c r="B15" s="4"/>
      <c r="C15" s="4"/>
      <c r="D15" s="4"/>
      <c r="E15" s="4"/>
      <c r="F15" s="4"/>
      <c r="G15" s="4"/>
      <c r="H15" s="4"/>
    </row>
    <row r="16" spans="2:9" ht="15" customHeight="1" x14ac:dyDescent="0.15">
      <c r="B16" s="6">
        <f t="array" ref="B16:H16">DaysAndWeeks+DATE(CalendarYear,2,1)-WEEKDAY(DATE(CalendarYear,2,1),(WeekStart="M")+1)+29</f>
        <v>42792</v>
      </c>
      <c r="C16" s="6">
        <v>42793</v>
      </c>
      <c r="D16" s="6">
        <v>42794</v>
      </c>
      <c r="E16" s="6">
        <v>42795</v>
      </c>
      <c r="F16" s="6">
        <v>42796</v>
      </c>
      <c r="G16" s="6">
        <v>42797</v>
      </c>
      <c r="H16" s="6">
        <v>42798</v>
      </c>
    </row>
    <row r="17" spans="2:8" ht="39.75" customHeight="1" x14ac:dyDescent="0.15">
      <c r="B17" s="4"/>
      <c r="C17" s="4"/>
      <c r="D17" s="4"/>
      <c r="E17" s="4"/>
      <c r="F17" s="4"/>
      <c r="G17" s="4"/>
      <c r="H17" s="4"/>
    </row>
    <row r="18" spans="2:8" ht="15" customHeight="1" x14ac:dyDescent="0.15">
      <c r="B18" s="6">
        <f t="array" ref="B18:H18">DaysAndWeeks+DATE(CalendarYear,2,1)-WEEKDAY(DATE(CalendarYear,2,1),(WeekStart="M")+1)+36</f>
        <v>42799</v>
      </c>
      <c r="C18" s="6">
        <v>42800</v>
      </c>
      <c r="D18" s="6">
        <v>42801</v>
      </c>
      <c r="E18" s="6">
        <v>42802</v>
      </c>
      <c r="F18" s="6">
        <v>42803</v>
      </c>
      <c r="G18" s="6">
        <v>42804</v>
      </c>
      <c r="H18" s="6">
        <v>42805</v>
      </c>
    </row>
    <row r="19" spans="2:8" ht="39.75" customHeight="1" x14ac:dyDescent="0.15">
      <c r="B19" s="3"/>
      <c r="C19" s="3"/>
      <c r="D19" s="3"/>
      <c r="E19" s="3"/>
      <c r="F19" s="3"/>
      <c r="G19" s="3"/>
      <c r="H19" s="4"/>
    </row>
  </sheetData>
  <mergeCells count="2">
    <mergeCell ref="B5:C5"/>
    <mergeCell ref="B6:E6"/>
  </mergeCells>
  <conditionalFormatting sqref="B8:G8">
    <cfRule type="expression" dxfId="25" priority="2">
      <formula>DAY(B8)&gt;8</formula>
    </cfRule>
  </conditionalFormatting>
  <conditionalFormatting sqref="B16:H19">
    <cfRule type="expression" dxfId="24" priority="1">
      <formula>AND(DAY(B16)&gt;=1,DAY(B16)&lt;=15)</formula>
    </cfRule>
  </conditionalFormatting>
  <hyperlinks>
    <hyperlink ref="H4" location="MARCH!A1" display="FEBRUARY&gt;"/>
    <hyperlink ref="G4" location="JANUARY!A1" display="&lt;JAN"/>
  </hyperlinks>
  <printOptions horizontalCentered="1"/>
  <pageMargins left="0.09" right="0.5" top="0.75" bottom="0.75" header="0.3" footer="0.3"/>
  <pageSetup fitToHeight="0"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theme="0" tint="-0.14999847407452621"/>
    <pageSetUpPr fitToPage="1"/>
  </sheetPr>
  <dimension ref="B2:I19"/>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14</v>
      </c>
      <c r="H4" s="11" t="s">
        <v>17</v>
      </c>
      <c r="I4" s="1"/>
    </row>
    <row r="5" spans="2:9" ht="27.75" customHeight="1" x14ac:dyDescent="0.3">
      <c r="B5" s="12">
        <f>CalendarYear</f>
        <v>2017</v>
      </c>
      <c r="C5" s="12"/>
      <c r="E5" s="1"/>
      <c r="F5" s="1"/>
      <c r="G5" s="1"/>
      <c r="H5" s="8"/>
      <c r="I5" s="1"/>
    </row>
    <row r="6" spans="2:9" ht="44.25" customHeight="1" x14ac:dyDescent="0.15">
      <c r="B6" s="13" t="s">
        <v>3</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DaysAndWeeks+DATE(CalendarYear,3,1)-WEEKDAY(DATE(CalendarYear,3,1),(WeekStart="M")+1)+1</f>
        <v>42792</v>
      </c>
      <c r="C8" s="6">
        <v>42793</v>
      </c>
      <c r="D8" s="6">
        <v>42794</v>
      </c>
      <c r="E8" s="6">
        <v>42795</v>
      </c>
      <c r="F8" s="6">
        <v>42796</v>
      </c>
      <c r="G8" s="6">
        <v>42797</v>
      </c>
      <c r="H8" s="6">
        <v>42798</v>
      </c>
    </row>
    <row r="9" spans="2:9" ht="39.75" customHeight="1" x14ac:dyDescent="0.15">
      <c r="B9" s="4"/>
      <c r="C9" s="4"/>
      <c r="D9" s="4"/>
      <c r="E9" s="4"/>
      <c r="F9" s="4"/>
      <c r="G9" s="4"/>
      <c r="H9" s="4"/>
    </row>
    <row r="10" spans="2:9" ht="15" customHeight="1" x14ac:dyDescent="0.15">
      <c r="B10" s="6">
        <f t="array" ref="B10:H10">DaysAndWeeks+DATE(CalendarYear,3,1)-WEEKDAY(DATE(CalendarYear,3,1),(WeekStart="M")+1)+8</f>
        <v>42799</v>
      </c>
      <c r="C10" s="6">
        <v>42800</v>
      </c>
      <c r="D10" s="6">
        <v>42801</v>
      </c>
      <c r="E10" s="6">
        <v>42802</v>
      </c>
      <c r="F10" s="6">
        <v>42803</v>
      </c>
      <c r="G10" s="6">
        <v>42804</v>
      </c>
      <c r="H10" s="6">
        <v>42805</v>
      </c>
    </row>
    <row r="11" spans="2:9" ht="39.75" customHeight="1" x14ac:dyDescent="0.15">
      <c r="B11" s="4"/>
      <c r="C11" s="4"/>
      <c r="D11" s="4"/>
      <c r="E11" s="4"/>
      <c r="F11" s="4"/>
      <c r="G11" s="4"/>
      <c r="H11" s="4"/>
    </row>
    <row r="12" spans="2:9" ht="15" customHeight="1" x14ac:dyDescent="0.15">
      <c r="B12" s="6">
        <f t="array" ref="B12:H12">DaysAndWeeks+DATE(CalendarYear,3,1)-WEEKDAY(DATE(CalendarYear,3,1),(WeekStart="M")+1)+15</f>
        <v>42806</v>
      </c>
      <c r="C12" s="6">
        <v>42807</v>
      </c>
      <c r="D12" s="6">
        <v>42808</v>
      </c>
      <c r="E12" s="6">
        <v>42809</v>
      </c>
      <c r="F12" s="6">
        <v>42810</v>
      </c>
      <c r="G12" s="6">
        <v>42811</v>
      </c>
      <c r="H12" s="6">
        <v>42812</v>
      </c>
    </row>
    <row r="13" spans="2:9" ht="39.75" customHeight="1" x14ac:dyDescent="0.15">
      <c r="B13" s="4"/>
      <c r="C13" s="4"/>
      <c r="D13" s="4"/>
      <c r="E13" s="4"/>
      <c r="F13" s="4"/>
      <c r="G13" s="4"/>
      <c r="H13" s="4"/>
    </row>
    <row r="14" spans="2:9" ht="15" customHeight="1" x14ac:dyDescent="0.15">
      <c r="B14" s="6">
        <f t="array" ref="B14:H14">DaysAndWeeks+DATE(CalendarYear,3,1)-WEEKDAY(DATE(CalendarYear,3,1),(WeekStart="M")+1)+22</f>
        <v>42813</v>
      </c>
      <c r="C14" s="6">
        <v>42814</v>
      </c>
      <c r="D14" s="6">
        <v>42815</v>
      </c>
      <c r="E14" s="6">
        <v>42816</v>
      </c>
      <c r="F14" s="6">
        <v>42817</v>
      </c>
      <c r="G14" s="6">
        <v>42818</v>
      </c>
      <c r="H14" s="6">
        <v>42819</v>
      </c>
    </row>
    <row r="15" spans="2:9" ht="40.5" customHeight="1" x14ac:dyDescent="0.15">
      <c r="B15" s="4"/>
      <c r="C15" s="4"/>
      <c r="D15" s="4"/>
      <c r="E15" s="4"/>
      <c r="F15" s="4"/>
      <c r="G15" s="4"/>
      <c r="H15" s="4"/>
    </row>
    <row r="16" spans="2:9" ht="15" customHeight="1" x14ac:dyDescent="0.15">
      <c r="B16" s="6">
        <f t="array" ref="B16:H16">DaysAndWeeks+DATE(CalendarYear,3,1)-WEEKDAY(DATE(CalendarYear,3,1),(WeekStart="M")+1)+29</f>
        <v>42820</v>
      </c>
      <c r="C16" s="6">
        <v>42821</v>
      </c>
      <c r="D16" s="6">
        <v>42822</v>
      </c>
      <c r="E16" s="6">
        <v>42823</v>
      </c>
      <c r="F16" s="6">
        <v>42824</v>
      </c>
      <c r="G16" s="6">
        <v>42825</v>
      </c>
      <c r="H16" s="6">
        <v>42826</v>
      </c>
    </row>
    <row r="17" spans="2:8" ht="39.75" customHeight="1" x14ac:dyDescent="0.15">
      <c r="B17" s="4"/>
      <c r="C17" s="4"/>
      <c r="D17" s="4"/>
      <c r="E17" s="4"/>
      <c r="F17" s="4"/>
      <c r="G17" s="4"/>
      <c r="H17" s="4"/>
    </row>
    <row r="18" spans="2:8" ht="15" customHeight="1" x14ac:dyDescent="0.15">
      <c r="B18" s="6">
        <f t="array" ref="B18:H18">DaysAndWeeks+DATE(CalendarYear,3,1)-WEEKDAY(DATE(CalendarYear,3,1),(WeekStart="M")+1)+36</f>
        <v>42827</v>
      </c>
      <c r="C18" s="6">
        <v>42828</v>
      </c>
      <c r="D18" s="6">
        <v>42829</v>
      </c>
      <c r="E18" s="6">
        <v>42830</v>
      </c>
      <c r="F18" s="6">
        <v>42831</v>
      </c>
      <c r="G18" s="6">
        <v>42832</v>
      </c>
      <c r="H18" s="6">
        <v>42833</v>
      </c>
    </row>
    <row r="19" spans="2:8" ht="39.75" customHeight="1" x14ac:dyDescent="0.15">
      <c r="B19" s="3"/>
      <c r="C19" s="3"/>
      <c r="D19" s="3"/>
      <c r="E19" s="3"/>
      <c r="F19" s="3"/>
      <c r="G19" s="3"/>
      <c r="H19" s="4"/>
    </row>
  </sheetData>
  <mergeCells count="2">
    <mergeCell ref="B5:C5"/>
    <mergeCell ref="B6:E6"/>
  </mergeCells>
  <conditionalFormatting sqref="B8:G8">
    <cfRule type="expression" dxfId="23" priority="2">
      <formula>DAY(B8)&gt;8</formula>
    </cfRule>
  </conditionalFormatting>
  <conditionalFormatting sqref="B16:H19">
    <cfRule type="expression" dxfId="22" priority="1">
      <formula>AND(DAY(B16)&gt;=1,DAY(B16)&lt;=15)</formula>
    </cfRule>
  </conditionalFormatting>
  <hyperlinks>
    <hyperlink ref="H4" location="APRIL!A1" display="APR&gt;"/>
    <hyperlink ref="G4" location="FEBRUARY!A1" display="FEB"/>
  </hyperlinks>
  <printOptions horizontalCentered="1"/>
  <pageMargins left="0.09" right="0.5" top="0.75" bottom="0.75" header="0.3" footer="0.3"/>
  <pageSetup fitToHeight="0" orientation="landscape"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theme="0" tint="-0.249977111117893"/>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16</v>
      </c>
      <c r="H4" s="11" t="s">
        <v>0</v>
      </c>
      <c r="I4" s="1"/>
    </row>
    <row r="5" spans="2:9" ht="27.75" customHeight="1" x14ac:dyDescent="0.3">
      <c r="B5" s="12">
        <f>CalendarYear</f>
        <v>2017</v>
      </c>
      <c r="C5" s="12"/>
      <c r="E5" s="1"/>
      <c r="F5" s="1"/>
      <c r="G5" s="1"/>
      <c r="H5" s="8"/>
      <c r="I5" s="1"/>
    </row>
    <row r="6" spans="2:9" ht="44.25" customHeight="1" x14ac:dyDescent="0.15">
      <c r="B6" s="13" t="s">
        <v>4</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DaysAndWeeks+DATE(CalendarYear,4,1)-WEEKDAY(DATE(CalendarYear,4,1),(WeekStart="M")+1)+1</f>
        <v>42820</v>
      </c>
      <c r="C8" s="6">
        <v>42821</v>
      </c>
      <c r="D8" s="6">
        <v>42822</v>
      </c>
      <c r="E8" s="6">
        <v>42823</v>
      </c>
      <c r="F8" s="6">
        <v>42824</v>
      </c>
      <c r="G8" s="6">
        <v>42825</v>
      </c>
      <c r="H8" s="6">
        <v>42826</v>
      </c>
    </row>
    <row r="9" spans="2:9" ht="39.75" customHeight="1" x14ac:dyDescent="0.15">
      <c r="B9" s="4"/>
      <c r="C9" s="4"/>
      <c r="D9" s="4"/>
      <c r="F9" s="4"/>
      <c r="G9" s="4"/>
      <c r="H9" s="4"/>
    </row>
    <row r="10" spans="2:9" ht="15" customHeight="1" x14ac:dyDescent="0.15">
      <c r="B10" s="6">
        <f t="array" ref="B10:H10">DaysAndWeeks+DATE(CalendarYear,4,1)-WEEKDAY(DATE(CalendarYear,4,1),(WeekStart="M")+1)+8</f>
        <v>42827</v>
      </c>
      <c r="C10" s="6">
        <v>42828</v>
      </c>
      <c r="D10" s="6">
        <v>42829</v>
      </c>
      <c r="E10" s="6">
        <v>42830</v>
      </c>
      <c r="F10" s="6">
        <v>42831</v>
      </c>
      <c r="G10" s="6">
        <v>42832</v>
      </c>
      <c r="H10" s="6">
        <v>42833</v>
      </c>
    </row>
    <row r="11" spans="2:9" ht="39.75" customHeight="1" x14ac:dyDescent="0.15">
      <c r="B11" s="4"/>
      <c r="C11" s="4"/>
      <c r="D11" s="4"/>
      <c r="E11" s="4"/>
      <c r="F11" s="4"/>
      <c r="G11" s="4"/>
      <c r="H11" s="4"/>
    </row>
    <row r="12" spans="2:9" ht="15" customHeight="1" x14ac:dyDescent="0.15">
      <c r="B12" s="6">
        <f t="array" ref="B12:H12">DaysAndWeeks+DATE(CalendarYear,4,1)-WEEKDAY(DATE(CalendarYear,4,1),(WeekStart="M")+1)+15</f>
        <v>42834</v>
      </c>
      <c r="C12" s="6">
        <v>42835</v>
      </c>
      <c r="D12" s="6">
        <v>42836</v>
      </c>
      <c r="E12" s="6">
        <v>42837</v>
      </c>
      <c r="F12" s="6">
        <v>42838</v>
      </c>
      <c r="G12" s="6">
        <v>42839</v>
      </c>
      <c r="H12" s="6">
        <v>42840</v>
      </c>
    </row>
    <row r="13" spans="2:9" ht="39.75" customHeight="1" x14ac:dyDescent="0.15">
      <c r="B13" s="4"/>
      <c r="C13" s="4"/>
      <c r="D13" s="4"/>
      <c r="E13" s="4"/>
      <c r="F13" s="4"/>
      <c r="G13" s="4"/>
      <c r="H13" s="4"/>
    </row>
    <row r="14" spans="2:9" ht="15" customHeight="1" x14ac:dyDescent="0.15">
      <c r="B14" s="6">
        <f t="array" ref="B14:H14">DaysAndWeeks+DATE(CalendarYear,4,1)-WEEKDAY(DATE(CalendarYear,4,1),(WeekStart="M")+1)+22</f>
        <v>42841</v>
      </c>
      <c r="C14" s="6">
        <v>42842</v>
      </c>
      <c r="D14" s="6">
        <v>42843</v>
      </c>
      <c r="E14" s="6">
        <v>42844</v>
      </c>
      <c r="F14" s="6">
        <v>42845</v>
      </c>
      <c r="G14" s="6">
        <v>42846</v>
      </c>
      <c r="H14" s="6">
        <v>42847</v>
      </c>
    </row>
    <row r="15" spans="2:9" ht="40.5" customHeight="1" x14ac:dyDescent="0.15">
      <c r="B15" s="4"/>
      <c r="C15" s="4"/>
      <c r="D15" s="4"/>
      <c r="E15" s="4"/>
      <c r="F15" s="4"/>
      <c r="G15" s="4"/>
      <c r="H15" s="4"/>
    </row>
    <row r="16" spans="2:9" ht="15" customHeight="1" x14ac:dyDescent="0.15">
      <c r="B16" s="6">
        <f t="array" ref="B16:H16">DaysAndWeeks+DATE(CalendarYear,4,1)-WEEKDAY(DATE(CalendarYear,4,1),(WeekStart="M")+1)+29</f>
        <v>42848</v>
      </c>
      <c r="C16" s="6">
        <v>42849</v>
      </c>
      <c r="D16" s="6">
        <v>42850</v>
      </c>
      <c r="E16" s="6">
        <v>42851</v>
      </c>
      <c r="F16" s="6">
        <v>42852</v>
      </c>
      <c r="G16" s="6">
        <v>42853</v>
      </c>
      <c r="H16" s="6">
        <v>42854</v>
      </c>
    </row>
    <row r="17" spans="2:8" ht="39.75" customHeight="1" x14ac:dyDescent="0.15">
      <c r="B17" s="4"/>
      <c r="C17" s="4"/>
      <c r="D17" s="4"/>
      <c r="E17" s="4"/>
      <c r="F17" s="4"/>
      <c r="G17" s="4"/>
      <c r="H17" s="4"/>
    </row>
    <row r="18" spans="2:8" ht="15" customHeight="1" x14ac:dyDescent="0.15">
      <c r="B18" s="6">
        <f t="array" ref="B18:H18">DaysAndWeeks+DATE(CalendarYear,4,1)-WEEKDAY(DATE(CalendarYear,4,1),(WeekStart="M")+1)+36</f>
        <v>42855</v>
      </c>
      <c r="C18" s="6">
        <v>42856</v>
      </c>
      <c r="D18" s="6">
        <v>42857</v>
      </c>
      <c r="E18" s="6">
        <v>42858</v>
      </c>
      <c r="F18" s="6">
        <v>42859</v>
      </c>
      <c r="G18" s="6">
        <v>42860</v>
      </c>
      <c r="H18" s="6">
        <v>42861</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21" priority="2">
      <formula>DAY(B8)&gt;8</formula>
    </cfRule>
  </conditionalFormatting>
  <conditionalFormatting sqref="B16:H19">
    <cfRule type="expression" dxfId="20" priority="1">
      <formula>AND(DAY(B16)&gt;=1,DAY(B16)&lt;=15)</formula>
    </cfRule>
  </conditionalFormatting>
  <hyperlinks>
    <hyperlink ref="H4" location="MAY!A1" display="MAY&gt;"/>
    <hyperlink ref="G4" location="MARCH!A1" display="&lt;MAR"/>
  </hyperlinks>
  <printOptions horizontalCentered="1"/>
  <pageMargins left="0.09" right="0.5" top="0.75" bottom="0.75" header="0.3" footer="0.3"/>
  <pageSetup fitToHeight="0" orientation="landscape"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theme="0" tint="-0.34998626667073579"/>
    <pageSetUpPr fitToPage="1"/>
  </sheetPr>
  <dimension ref="B2:I20"/>
  <sheetViews>
    <sheetView showGridLines="0" tabSelected="1" topLeftCell="A5" zoomScale="125" zoomScaleNormal="125" zoomScalePageLayoutView="125" workbookViewId="0">
      <selection activeCell="J14" sqref="J14"/>
    </sheetView>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G4" s="10" t="s">
        <v>17</v>
      </c>
      <c r="H4" s="11" t="s">
        <v>18</v>
      </c>
    </row>
    <row r="5" spans="2:9" ht="27.75" customHeight="1" x14ac:dyDescent="0.3">
      <c r="B5" s="12">
        <f>CalendarYear</f>
        <v>2017</v>
      </c>
      <c r="C5" s="12"/>
      <c r="E5" s="1"/>
      <c r="F5" s="1"/>
      <c r="G5" s="1"/>
      <c r="H5" s="8"/>
      <c r="I5" s="1"/>
    </row>
    <row r="6" spans="2:9" ht="44.25" customHeight="1" x14ac:dyDescent="0.15">
      <c r="B6" s="13" t="s">
        <v>0</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DaysAndWeeks+DATE(CalendarYear,5,1)-WEEKDAY(DATE(CalendarYear,5,1),(WeekStart="M")+1)+1</f>
        <v>42855</v>
      </c>
      <c r="C8" s="6">
        <v>42856</v>
      </c>
      <c r="D8" s="6">
        <v>42857</v>
      </c>
      <c r="E8" s="6">
        <v>42858</v>
      </c>
      <c r="F8" s="6">
        <v>42859</v>
      </c>
      <c r="G8" s="6">
        <v>42860</v>
      </c>
      <c r="H8" s="6">
        <v>42861</v>
      </c>
    </row>
    <row r="9" spans="2:9" ht="39.75" customHeight="1" x14ac:dyDescent="0.15">
      <c r="B9" s="4"/>
      <c r="C9" s="4"/>
      <c r="D9" s="4"/>
      <c r="F9" s="4"/>
      <c r="G9" s="4"/>
      <c r="H9" s="4"/>
    </row>
    <row r="10" spans="2:9" ht="15" customHeight="1" thickBot="1" x14ac:dyDescent="0.2">
      <c r="B10" s="6">
        <f t="array" ref="B10:H10">DaysAndWeeks+DATE(CalendarYear,5,1)-WEEKDAY(DATE(CalendarYear,5,1),(WeekStart="M")+1)+8</f>
        <v>42862</v>
      </c>
      <c r="C10" s="6">
        <v>42863</v>
      </c>
      <c r="D10" s="6">
        <v>42864</v>
      </c>
      <c r="E10" s="6">
        <v>42865</v>
      </c>
      <c r="F10" s="6">
        <v>42866</v>
      </c>
      <c r="G10" s="6">
        <v>42867</v>
      </c>
      <c r="H10" s="6">
        <v>42868</v>
      </c>
    </row>
    <row r="11" spans="2:9" ht="39.75" customHeight="1" thickTop="1" thickBot="1" x14ac:dyDescent="0.2">
      <c r="B11" s="4"/>
      <c r="C11" s="3"/>
      <c r="D11" s="14" t="s">
        <v>27</v>
      </c>
      <c r="E11" s="15"/>
      <c r="F11" s="15"/>
      <c r="G11" s="15"/>
      <c r="H11" s="15"/>
    </row>
    <row r="12" spans="2:9" ht="15" customHeight="1" thickTop="1" thickBot="1" x14ac:dyDescent="0.2">
      <c r="B12" s="6">
        <f t="array" ref="B12:H12">DaysAndWeeks+DATE(CalendarYear,5,1)-WEEKDAY(DATE(CalendarYear,5,1),(WeekStart="M")+1)+15</f>
        <v>42869</v>
      </c>
      <c r="C12" s="6">
        <v>42870</v>
      </c>
      <c r="D12" s="6">
        <v>42871</v>
      </c>
      <c r="E12" s="6">
        <v>42872</v>
      </c>
      <c r="F12" s="6">
        <v>42873</v>
      </c>
      <c r="G12" s="6">
        <v>42874</v>
      </c>
      <c r="H12" s="6">
        <v>42875</v>
      </c>
    </row>
    <row r="13" spans="2:9" ht="39.75" customHeight="1" thickTop="1" thickBot="1" x14ac:dyDescent="0.2">
      <c r="B13" s="16"/>
      <c r="C13" s="17"/>
      <c r="D13" s="18" t="s">
        <v>28</v>
      </c>
      <c r="E13" s="16"/>
      <c r="F13" s="16"/>
      <c r="G13" s="16"/>
      <c r="H13" s="16"/>
    </row>
    <row r="14" spans="2:9" ht="15" customHeight="1" thickTop="1" thickBot="1" x14ac:dyDescent="0.2">
      <c r="B14" s="6">
        <f t="array" ref="B14:H14">DaysAndWeeks+DATE(CalendarYear,5,1)-WEEKDAY(DATE(CalendarYear,5,1),(WeekStart="M")+1)+22</f>
        <v>42876</v>
      </c>
      <c r="C14" s="6">
        <v>42877</v>
      </c>
      <c r="D14" s="6">
        <v>42878</v>
      </c>
      <c r="E14" s="6">
        <v>42879</v>
      </c>
      <c r="F14" s="6">
        <v>42880</v>
      </c>
      <c r="G14" s="6">
        <v>42881</v>
      </c>
      <c r="H14" s="6">
        <v>42882</v>
      </c>
    </row>
    <row r="15" spans="2:9" ht="40.5" customHeight="1" thickTop="1" thickBot="1" x14ac:dyDescent="0.2">
      <c r="B15" s="16"/>
      <c r="C15" s="17"/>
      <c r="D15" s="18" t="s">
        <v>29</v>
      </c>
      <c r="E15" s="16"/>
      <c r="F15" s="16"/>
      <c r="G15" s="16"/>
      <c r="H15" s="16"/>
    </row>
    <row r="16" spans="2:9" ht="15" customHeight="1" thickTop="1" thickBot="1" x14ac:dyDescent="0.2">
      <c r="B16" s="6">
        <f t="array" ref="B16:H16">DaysAndWeeks+DATE(CalendarYear,5,1)-WEEKDAY(DATE(CalendarYear,5,1),(WeekStart="M")+1)+29</f>
        <v>42883</v>
      </c>
      <c r="C16" s="6">
        <v>42884</v>
      </c>
      <c r="D16" s="6">
        <v>42885</v>
      </c>
      <c r="E16" s="6">
        <v>42886</v>
      </c>
      <c r="F16" s="6">
        <v>42887</v>
      </c>
      <c r="G16" s="6">
        <v>42888</v>
      </c>
      <c r="H16" s="6">
        <v>42889</v>
      </c>
    </row>
    <row r="17" spans="2:8" ht="39.75" customHeight="1" thickTop="1" thickBot="1" x14ac:dyDescent="0.2">
      <c r="B17" s="16" t="s">
        <v>30</v>
      </c>
      <c r="C17" s="16"/>
      <c r="D17" s="16"/>
      <c r="E17" s="16"/>
      <c r="F17" s="16"/>
      <c r="G17" s="16"/>
      <c r="H17" s="19"/>
    </row>
    <row r="18" spans="2:8" ht="15" customHeight="1" thickTop="1" thickBot="1" x14ac:dyDescent="0.2">
      <c r="B18" s="6">
        <f t="array" ref="B18:H18">DaysAndWeeks+DATE(CalendarYear,5,1)-WEEKDAY(DATE(CalendarYear,5,1),(WeekStart="M")+1)+36</f>
        <v>42890</v>
      </c>
      <c r="C18" s="6">
        <v>42891</v>
      </c>
      <c r="D18" s="6">
        <v>42892</v>
      </c>
      <c r="E18" s="6">
        <v>42893</v>
      </c>
      <c r="F18" s="6">
        <v>42894</v>
      </c>
      <c r="G18" s="6">
        <v>42895</v>
      </c>
      <c r="H18" s="6">
        <v>42896</v>
      </c>
    </row>
    <row r="19" spans="2:8" ht="39.75" customHeight="1" thickTop="1" thickBot="1" x14ac:dyDescent="0.2">
      <c r="B19" s="18" t="s">
        <v>32</v>
      </c>
      <c r="C19" s="20"/>
      <c r="D19" s="20"/>
      <c r="E19" s="20"/>
      <c r="F19" s="20"/>
      <c r="G19" s="20"/>
      <c r="H19" s="17"/>
    </row>
    <row r="20" spans="2:8" ht="14.25" customHeight="1" thickTop="1" x14ac:dyDescent="0.15">
      <c r="B20" s="2"/>
      <c r="C20" s="2"/>
      <c r="D20" s="2"/>
      <c r="E20" s="2"/>
      <c r="F20" s="2"/>
      <c r="G20" s="2"/>
      <c r="H20" s="2"/>
    </row>
  </sheetData>
  <mergeCells count="9">
    <mergeCell ref="B15:C15"/>
    <mergeCell ref="D15:H15"/>
    <mergeCell ref="B17:H17"/>
    <mergeCell ref="B19:H19"/>
    <mergeCell ref="B5:C5"/>
    <mergeCell ref="B6:E6"/>
    <mergeCell ref="D11:H11"/>
    <mergeCell ref="B13:C13"/>
    <mergeCell ref="D13:H13"/>
  </mergeCells>
  <conditionalFormatting sqref="B8:G8">
    <cfRule type="expression" dxfId="19" priority="4">
      <formula>DAY(B8)&gt;8</formula>
    </cfRule>
  </conditionalFormatting>
  <conditionalFormatting sqref="B16:H16 B18:H18">
    <cfRule type="expression" dxfId="18" priority="3">
      <formula>AND(DAY(B16)&gt;=1,DAY(B16)&lt;=15)</formula>
    </cfRule>
  </conditionalFormatting>
  <conditionalFormatting sqref="B17">
    <cfRule type="expression" dxfId="3" priority="2">
      <formula>AND(DAY(B17)&gt;=1,DAY(B17)&lt;=15)</formula>
    </cfRule>
  </conditionalFormatting>
  <conditionalFormatting sqref="B19">
    <cfRule type="expression" dxfId="1" priority="1">
      <formula>AND(DAY(B19)&gt;=1,DAY(B19)&lt;=15)</formula>
    </cfRule>
  </conditionalFormatting>
  <hyperlinks>
    <hyperlink ref="H4" location="JUNE!A1" display="JUN&gt;"/>
    <hyperlink ref="G4" location="APRIL!A1" display="&lt;MAY"/>
  </hyperlinks>
  <printOptions horizontalCentered="1"/>
  <pageMargins left="0.09" right="0.5" top="0.75" bottom="0.75" header="0.3" footer="0.3"/>
  <pageSetup fitToHeight="0" orientation="landscape"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theme="0" tint="-0.499984740745262"/>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0</v>
      </c>
      <c r="H4" s="11" t="s">
        <v>19</v>
      </c>
      <c r="I4" s="1"/>
    </row>
    <row r="5" spans="2:9" ht="27.75" customHeight="1" x14ac:dyDescent="0.3">
      <c r="B5" s="12">
        <f>CalendarYear</f>
        <v>2017</v>
      </c>
      <c r="C5" s="12"/>
      <c r="E5" s="1"/>
      <c r="F5" s="1"/>
      <c r="G5" s="1"/>
      <c r="H5" s="8"/>
      <c r="I5" s="1"/>
    </row>
    <row r="6" spans="2:9" ht="44.25" customHeight="1" x14ac:dyDescent="0.15">
      <c r="B6" s="13" t="s">
        <v>5</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DaysAndWeeks+DATE(CalendarYear,6,1)-WEEKDAY(DATE(CalendarYear,6,1),(WeekStart="M")+1)+1</f>
        <v>42883</v>
      </c>
      <c r="C8" s="6">
        <v>42884</v>
      </c>
      <c r="D8" s="6">
        <v>42885</v>
      </c>
      <c r="E8" s="6">
        <v>42886</v>
      </c>
      <c r="F8" s="6">
        <v>42887</v>
      </c>
      <c r="G8" s="6">
        <v>42888</v>
      </c>
      <c r="H8" s="6">
        <v>42889</v>
      </c>
    </row>
    <row r="9" spans="2:9" ht="39.75" customHeight="1" x14ac:dyDescent="0.15">
      <c r="B9" s="4"/>
      <c r="C9" s="4"/>
      <c r="D9" s="4"/>
      <c r="F9" s="4"/>
      <c r="G9" s="4"/>
      <c r="H9" s="4"/>
    </row>
    <row r="10" spans="2:9" ht="15" customHeight="1" x14ac:dyDescent="0.15">
      <c r="B10" s="6">
        <f t="array" ref="B10:H10">DaysAndWeeks+DATE(CalendarYear,6,1)-WEEKDAY(DATE(CalendarYear,6,1),(WeekStart="M")+1)+8</f>
        <v>42890</v>
      </c>
      <c r="C10" s="6">
        <v>42891</v>
      </c>
      <c r="D10" s="6">
        <v>42892</v>
      </c>
      <c r="E10" s="6">
        <v>42893</v>
      </c>
      <c r="F10" s="6">
        <v>42894</v>
      </c>
      <c r="G10" s="6">
        <v>42895</v>
      </c>
      <c r="H10" s="6">
        <v>42896</v>
      </c>
    </row>
    <row r="11" spans="2:9" ht="39.75" customHeight="1" x14ac:dyDescent="0.15">
      <c r="B11" s="4"/>
      <c r="C11" s="4"/>
      <c r="D11" s="4"/>
      <c r="E11" s="4"/>
      <c r="F11" s="4"/>
      <c r="G11" s="4"/>
      <c r="H11" s="4"/>
    </row>
    <row r="12" spans="2:9" ht="15" customHeight="1" x14ac:dyDescent="0.15">
      <c r="B12" s="6">
        <f t="array" ref="B12:H12">DaysAndWeeks+DATE(CalendarYear,6,1)-WEEKDAY(DATE(CalendarYear,6,1),(WeekStart="M")+1)+15</f>
        <v>42897</v>
      </c>
      <c r="C12" s="6">
        <v>42898</v>
      </c>
      <c r="D12" s="6">
        <v>42899</v>
      </c>
      <c r="E12" s="6">
        <v>42900</v>
      </c>
      <c r="F12" s="6">
        <v>42901</v>
      </c>
      <c r="G12" s="6">
        <v>42902</v>
      </c>
      <c r="H12" s="6">
        <v>42903</v>
      </c>
    </row>
    <row r="13" spans="2:9" ht="39.75" customHeight="1" x14ac:dyDescent="0.15">
      <c r="B13" s="4"/>
      <c r="C13" s="4"/>
      <c r="D13" s="4"/>
      <c r="E13" s="4"/>
      <c r="F13" s="4"/>
      <c r="G13" s="4"/>
      <c r="H13" s="4"/>
    </row>
    <row r="14" spans="2:9" ht="15" customHeight="1" x14ac:dyDescent="0.15">
      <c r="B14" s="6">
        <f t="array" ref="B14:H14">DaysAndWeeks+DATE(CalendarYear,6,1)-WEEKDAY(DATE(CalendarYear,6,1),(WeekStart="M")+1)+22</f>
        <v>42904</v>
      </c>
      <c r="C14" s="6">
        <v>42905</v>
      </c>
      <c r="D14" s="6">
        <v>42906</v>
      </c>
      <c r="E14" s="6">
        <v>42907</v>
      </c>
      <c r="F14" s="6">
        <v>42908</v>
      </c>
      <c r="G14" s="6">
        <v>42909</v>
      </c>
      <c r="H14" s="6">
        <v>42910</v>
      </c>
    </row>
    <row r="15" spans="2:9" ht="40.5" customHeight="1" x14ac:dyDescent="0.15">
      <c r="B15" s="4"/>
      <c r="C15" s="4"/>
      <c r="D15" s="4"/>
      <c r="E15" s="4"/>
      <c r="F15" s="4"/>
      <c r="G15" s="4"/>
      <c r="H15" s="4"/>
    </row>
    <row r="16" spans="2:9" ht="15" customHeight="1" x14ac:dyDescent="0.15">
      <c r="B16" s="6">
        <f t="array" ref="B16:H16">DaysAndWeeks+DATE(CalendarYear,6,1)-WEEKDAY(DATE(CalendarYear,6,1),(WeekStart="M")+1)+29</f>
        <v>42911</v>
      </c>
      <c r="C16" s="6">
        <v>42912</v>
      </c>
      <c r="D16" s="6">
        <v>42913</v>
      </c>
      <c r="E16" s="6">
        <v>42914</v>
      </c>
      <c r="F16" s="6">
        <v>42915</v>
      </c>
      <c r="G16" s="6">
        <v>42916</v>
      </c>
      <c r="H16" s="6">
        <v>42917</v>
      </c>
    </row>
    <row r="17" spans="2:8" ht="39.75" customHeight="1" x14ac:dyDescent="0.15">
      <c r="B17" s="4"/>
      <c r="C17" s="4"/>
      <c r="D17" s="4"/>
      <c r="E17" s="4"/>
      <c r="F17" s="4"/>
      <c r="G17" s="4"/>
      <c r="H17" s="4"/>
    </row>
    <row r="18" spans="2:8" ht="15" customHeight="1" x14ac:dyDescent="0.15">
      <c r="B18" s="6">
        <f t="array" ref="B18:H18">DaysAndWeeks+DATE(CalendarYear,6,1)-WEEKDAY(DATE(CalendarYear,6,1),(WeekStart="M")+1)+36</f>
        <v>42918</v>
      </c>
      <c r="C18" s="6">
        <v>42919</v>
      </c>
      <c r="D18" s="6">
        <v>42920</v>
      </c>
      <c r="E18" s="6">
        <v>42921</v>
      </c>
      <c r="F18" s="6">
        <v>42922</v>
      </c>
      <c r="G18" s="6">
        <v>42923</v>
      </c>
      <c r="H18" s="6">
        <v>42924</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17" priority="2">
      <formula>DAY(B8)&gt;8</formula>
    </cfRule>
  </conditionalFormatting>
  <conditionalFormatting sqref="B16:H19">
    <cfRule type="expression" dxfId="16" priority="1">
      <formula>AND(DAY(B16)&gt;=1,DAY(B16)&lt;=15)</formula>
    </cfRule>
  </conditionalFormatting>
  <hyperlinks>
    <hyperlink ref="H4" location="JULY!A1" display="JULY&gt;"/>
    <hyperlink ref="G4" location="MAY!A1" display="&lt;MAY"/>
  </hyperlinks>
  <printOptions horizontalCentered="1"/>
  <pageMargins left="0.09" right="0.5" top="0.75" bottom="0.75" header="0.3" footer="0.3"/>
  <pageSetup fitToHeight="0" orientation="landscape"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theme="4" tint="-0.499984740745262"/>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18</v>
      </c>
      <c r="H4" s="11" t="s">
        <v>20</v>
      </c>
      <c r="I4" s="1"/>
    </row>
    <row r="5" spans="2:9" ht="27.75" customHeight="1" x14ac:dyDescent="0.3">
      <c r="B5" s="12">
        <f>CalendarYear</f>
        <v>2017</v>
      </c>
      <c r="C5" s="12"/>
      <c r="E5" s="1"/>
      <c r="F5" s="1"/>
      <c r="G5" s="1"/>
      <c r="H5" s="8"/>
      <c r="I5" s="1"/>
    </row>
    <row r="6" spans="2:9" ht="44.25" customHeight="1" x14ac:dyDescent="0.15">
      <c r="B6" s="13" t="s">
        <v>6</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DaysAndWeeks+DATE(CalendarYear,7,1)-WEEKDAY(DATE(CalendarYear,7,1),(WeekStart="M")+1)+1</f>
        <v>42911</v>
      </c>
      <c r="C8" s="6">
        <v>42912</v>
      </c>
      <c r="D8" s="6">
        <v>42913</v>
      </c>
      <c r="E8" s="6">
        <v>42914</v>
      </c>
      <c r="F8" s="6">
        <v>42915</v>
      </c>
      <c r="G8" s="6">
        <v>42916</v>
      </c>
      <c r="H8" s="6">
        <v>42917</v>
      </c>
    </row>
    <row r="9" spans="2:9" ht="39.75" customHeight="1" x14ac:dyDescent="0.15">
      <c r="B9" s="4"/>
      <c r="C9" s="4"/>
      <c r="D9" s="4"/>
      <c r="F9" s="4"/>
      <c r="G9" s="4"/>
      <c r="H9" s="4"/>
    </row>
    <row r="10" spans="2:9" ht="15" customHeight="1" x14ac:dyDescent="0.15">
      <c r="B10" s="6">
        <f t="array" ref="B10:H10">DaysAndWeeks+DATE(CalendarYear,7,1)-WEEKDAY(DATE(CalendarYear,7,1),(WeekStart="M")+1)+8</f>
        <v>42918</v>
      </c>
      <c r="C10" s="6">
        <v>42919</v>
      </c>
      <c r="D10" s="6">
        <v>42920</v>
      </c>
      <c r="E10" s="6">
        <v>42921</v>
      </c>
      <c r="F10" s="6">
        <v>42922</v>
      </c>
      <c r="G10" s="6">
        <v>42923</v>
      </c>
      <c r="H10" s="6">
        <v>42924</v>
      </c>
    </row>
    <row r="11" spans="2:9" ht="39.75" customHeight="1" x14ac:dyDescent="0.15">
      <c r="B11" s="4"/>
      <c r="C11" s="4"/>
      <c r="D11" s="4"/>
      <c r="E11" s="4"/>
      <c r="F11" s="4"/>
      <c r="G11" s="4"/>
      <c r="H11" s="4"/>
    </row>
    <row r="12" spans="2:9" ht="15" customHeight="1" x14ac:dyDescent="0.15">
      <c r="B12" s="6">
        <f t="array" ref="B12:H12">DaysAndWeeks+DATE(CalendarYear,7,1)-WEEKDAY(DATE(CalendarYear,7,1),(WeekStart="M")+1)+15</f>
        <v>42925</v>
      </c>
      <c r="C12" s="6">
        <v>42926</v>
      </c>
      <c r="D12" s="6">
        <v>42927</v>
      </c>
      <c r="E12" s="6">
        <v>42928</v>
      </c>
      <c r="F12" s="6">
        <v>42929</v>
      </c>
      <c r="G12" s="6">
        <v>42930</v>
      </c>
      <c r="H12" s="6">
        <v>42931</v>
      </c>
    </row>
    <row r="13" spans="2:9" ht="39.75" customHeight="1" x14ac:dyDescent="0.15">
      <c r="B13" s="4"/>
      <c r="C13" s="4"/>
      <c r="D13" s="4"/>
      <c r="E13" s="4"/>
      <c r="F13" s="4"/>
      <c r="G13" s="4"/>
      <c r="H13" s="4"/>
    </row>
    <row r="14" spans="2:9" ht="15" customHeight="1" x14ac:dyDescent="0.15">
      <c r="B14" s="6">
        <f t="array" ref="B14:H14">DaysAndWeeks+DATE(CalendarYear,7,1)-WEEKDAY(DATE(CalendarYear,7,1),(WeekStart="M")+1)+22</f>
        <v>42932</v>
      </c>
      <c r="C14" s="6">
        <v>42933</v>
      </c>
      <c r="D14" s="6">
        <v>42934</v>
      </c>
      <c r="E14" s="6">
        <v>42935</v>
      </c>
      <c r="F14" s="6">
        <v>42936</v>
      </c>
      <c r="G14" s="6">
        <v>42937</v>
      </c>
      <c r="H14" s="6">
        <v>42938</v>
      </c>
    </row>
    <row r="15" spans="2:9" ht="40.5" customHeight="1" x14ac:dyDescent="0.15">
      <c r="B15" s="4"/>
      <c r="C15" s="4"/>
      <c r="D15" s="4"/>
      <c r="E15" s="4"/>
      <c r="F15" s="4"/>
      <c r="G15" s="4"/>
      <c r="H15" s="4"/>
    </row>
    <row r="16" spans="2:9" ht="15" customHeight="1" x14ac:dyDescent="0.15">
      <c r="B16" s="6">
        <f t="array" ref="B16:H16">DaysAndWeeks+DATE(CalendarYear,7,1)-WEEKDAY(DATE(CalendarYear,7,1),(WeekStart="M")+1)+29</f>
        <v>42939</v>
      </c>
      <c r="C16" s="6">
        <v>42940</v>
      </c>
      <c r="D16" s="6">
        <v>42941</v>
      </c>
      <c r="E16" s="6">
        <v>42942</v>
      </c>
      <c r="F16" s="6">
        <v>42943</v>
      </c>
      <c r="G16" s="6">
        <v>42944</v>
      </c>
      <c r="H16" s="6">
        <v>42945</v>
      </c>
    </row>
    <row r="17" spans="2:8" ht="39.75" customHeight="1" x14ac:dyDescent="0.15">
      <c r="B17" s="4"/>
      <c r="C17" s="4"/>
      <c r="D17" s="4"/>
      <c r="E17" s="4"/>
      <c r="F17" s="4"/>
      <c r="G17" s="4"/>
      <c r="H17" s="4"/>
    </row>
    <row r="18" spans="2:8" ht="15" customHeight="1" x14ac:dyDescent="0.15">
      <c r="B18" s="6">
        <f t="array" ref="B18:H18">DaysAndWeeks+DATE(CalendarYear,7,1)-WEEKDAY(DATE(CalendarYear,7,1),(WeekStart="Mn")+1)+36</f>
        <v>42946</v>
      </c>
      <c r="C18" s="6">
        <v>42947</v>
      </c>
      <c r="D18" s="6">
        <v>42948</v>
      </c>
      <c r="E18" s="6">
        <v>42949</v>
      </c>
      <c r="F18" s="6">
        <v>42950</v>
      </c>
      <c r="G18" s="6">
        <v>42951</v>
      </c>
      <c r="H18" s="6">
        <v>42952</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15" priority="2">
      <formula>DAY(B8)&gt;8</formula>
    </cfRule>
  </conditionalFormatting>
  <conditionalFormatting sqref="B16:H19">
    <cfRule type="expression" dxfId="14" priority="1">
      <formula>AND(DAY(B16)&gt;=1,DAY(B16)&lt;=15)</formula>
    </cfRule>
  </conditionalFormatting>
  <hyperlinks>
    <hyperlink ref="H4" location="AUGUST!A1" display="AUG&gt;"/>
    <hyperlink ref="G4" location="JUNE!A1" display="&lt;JUN"/>
  </hyperlinks>
  <printOptions horizontalCentered="1"/>
  <pageMargins left="0.09" right="0.5" top="0.75" bottom="0.75" header="0.3" footer="0.3"/>
  <pageSetup fitToHeight="0" orientation="landscape" horizontalDpi="4294967293"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4" tint="-0.249977111117893"/>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19</v>
      </c>
      <c r="H4" s="11" t="s">
        <v>21</v>
      </c>
      <c r="I4" s="1"/>
    </row>
    <row r="5" spans="2:9" ht="27.75" customHeight="1" x14ac:dyDescent="0.3">
      <c r="B5" s="12">
        <f>CalendarYear</f>
        <v>2017</v>
      </c>
      <c r="C5" s="12"/>
      <c r="E5" s="1"/>
      <c r="F5" s="1"/>
      <c r="G5" s="1"/>
      <c r="H5" s="8"/>
      <c r="I5" s="1"/>
    </row>
    <row r="6" spans="2:9" ht="44.25" customHeight="1" x14ac:dyDescent="0.15">
      <c r="B6" s="13" t="s">
        <v>7</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DaysAndWeeks+DATE(CalendarYear,8,1)-WEEKDAY(DATE(CalendarYear,8,1),(WeekStart="M")+1)+1</f>
        <v>42946</v>
      </c>
      <c r="C8" s="6">
        <v>42947</v>
      </c>
      <c r="D8" s="6">
        <v>42948</v>
      </c>
      <c r="E8" s="6">
        <v>42949</v>
      </c>
      <c r="F8" s="6">
        <v>42950</v>
      </c>
      <c r="G8" s="6">
        <v>42951</v>
      </c>
      <c r="H8" s="6">
        <v>42952</v>
      </c>
    </row>
    <row r="9" spans="2:9" ht="39.75" customHeight="1" x14ac:dyDescent="0.15">
      <c r="B9" s="4"/>
      <c r="C9" s="4"/>
      <c r="D9" s="4"/>
      <c r="F9" s="4"/>
      <c r="G9" s="4"/>
      <c r="H9" s="4"/>
    </row>
    <row r="10" spans="2:9" ht="15" customHeight="1" x14ac:dyDescent="0.15">
      <c r="B10" s="6">
        <f t="array" ref="B10:H10">DaysAndWeeks+DATE(CalendarYear,8,1)-WEEKDAY(DATE(CalendarYear,8,1),(WeekStart="M")+1)+8</f>
        <v>42953</v>
      </c>
      <c r="C10" s="6">
        <v>42954</v>
      </c>
      <c r="D10" s="6">
        <v>42955</v>
      </c>
      <c r="E10" s="6">
        <v>42956</v>
      </c>
      <c r="F10" s="6">
        <v>42957</v>
      </c>
      <c r="G10" s="6">
        <v>42958</v>
      </c>
      <c r="H10" s="6">
        <v>42959</v>
      </c>
    </row>
    <row r="11" spans="2:9" ht="39.75" customHeight="1" x14ac:dyDescent="0.15">
      <c r="B11" s="4"/>
      <c r="C11" s="4"/>
      <c r="D11" s="4"/>
      <c r="E11" s="4"/>
      <c r="F11" s="4"/>
      <c r="G11" s="4"/>
      <c r="H11" s="4"/>
    </row>
    <row r="12" spans="2:9" ht="15" customHeight="1" x14ac:dyDescent="0.15">
      <c r="B12" s="6">
        <f t="array" ref="B12:H12">DaysAndWeeks+DATE(CalendarYear,8,1)-WEEKDAY(DATE(CalendarYear,8,1),(WeekStart="M")+1)+15</f>
        <v>42960</v>
      </c>
      <c r="C12" s="6">
        <v>42961</v>
      </c>
      <c r="D12" s="6">
        <v>42962</v>
      </c>
      <c r="E12" s="6">
        <v>42963</v>
      </c>
      <c r="F12" s="6">
        <v>42964</v>
      </c>
      <c r="G12" s="6">
        <v>42965</v>
      </c>
      <c r="H12" s="6">
        <v>42966</v>
      </c>
    </row>
    <row r="13" spans="2:9" ht="39.75" customHeight="1" x14ac:dyDescent="0.15">
      <c r="B13" s="4"/>
      <c r="C13" s="4"/>
      <c r="D13" s="4"/>
      <c r="E13" s="4"/>
      <c r="F13" s="4"/>
      <c r="G13" s="4"/>
      <c r="H13" s="4"/>
    </row>
    <row r="14" spans="2:9" ht="15" customHeight="1" x14ac:dyDescent="0.15">
      <c r="B14" s="6">
        <f t="array" ref="B14:H14">DaysAndWeeks+DATE(CalendarYear,8,1)-WEEKDAY(DATE(CalendarYear,8,1),(WeekStart="M")+1)+22</f>
        <v>42967</v>
      </c>
      <c r="C14" s="6">
        <v>42968</v>
      </c>
      <c r="D14" s="6">
        <v>42969</v>
      </c>
      <c r="E14" s="6">
        <v>42970</v>
      </c>
      <c r="F14" s="6">
        <v>42971</v>
      </c>
      <c r="G14" s="6">
        <v>42972</v>
      </c>
      <c r="H14" s="6">
        <v>42973</v>
      </c>
    </row>
    <row r="15" spans="2:9" ht="40.5" customHeight="1" x14ac:dyDescent="0.15">
      <c r="B15" s="4"/>
      <c r="C15" s="4"/>
      <c r="D15" s="4"/>
      <c r="E15" s="4"/>
      <c r="F15" s="4"/>
      <c r="G15" s="4"/>
      <c r="H15" s="4"/>
    </row>
    <row r="16" spans="2:9" ht="15" customHeight="1" x14ac:dyDescent="0.15">
      <c r="B16" s="6">
        <f t="array" ref="B16:H16">DaysAndWeeks+DATE(CalendarYear,8,1)-WEEKDAY(DATE(CalendarYear,8,1),(WeekStart="M")+1)+29</f>
        <v>42974</v>
      </c>
      <c r="C16" s="6">
        <v>42975</v>
      </c>
      <c r="D16" s="6">
        <v>42976</v>
      </c>
      <c r="E16" s="6">
        <v>42977</v>
      </c>
      <c r="F16" s="6">
        <v>42978</v>
      </c>
      <c r="G16" s="6">
        <v>42979</v>
      </c>
      <c r="H16" s="6">
        <v>42980</v>
      </c>
    </row>
    <row r="17" spans="2:8" ht="39.75" customHeight="1" x14ac:dyDescent="0.15">
      <c r="B17" s="4"/>
      <c r="C17" s="4"/>
      <c r="D17" s="4"/>
      <c r="E17" s="4"/>
      <c r="F17" s="4"/>
      <c r="G17" s="4"/>
      <c r="H17" s="4"/>
    </row>
    <row r="18" spans="2:8" ht="15" customHeight="1" x14ac:dyDescent="0.15">
      <c r="B18" s="6">
        <f t="array" ref="B18:H18">DaysAndWeeks+DATE(CalendarYear,8,1)-WEEKDAY(DATE(CalendarYear,8,1),(WeekStart="M")+1)+36</f>
        <v>42981</v>
      </c>
      <c r="C18" s="6">
        <v>42982</v>
      </c>
      <c r="D18" s="6">
        <v>42983</v>
      </c>
      <c r="E18" s="6">
        <v>42984</v>
      </c>
      <c r="F18" s="6">
        <v>42985</v>
      </c>
      <c r="G18" s="6">
        <v>42986</v>
      </c>
      <c r="H18" s="6">
        <v>42987</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13" priority="2">
      <formula>DAY(B8)&gt;8</formula>
    </cfRule>
  </conditionalFormatting>
  <conditionalFormatting sqref="B16:H19">
    <cfRule type="expression" dxfId="12" priority="1">
      <formula>AND(DAY(B16)&gt;=1,DAY(B16)&lt;=15)</formula>
    </cfRule>
  </conditionalFormatting>
  <hyperlinks>
    <hyperlink ref="H4" location="SEPTEMBER!A1" display="SEP&gt;"/>
    <hyperlink ref="G4" location="JULY!A1" display="&lt;JUL"/>
  </hyperlinks>
  <printOptions horizontalCentered="1"/>
  <pageMargins left="0.09" right="0.5" top="0.75" bottom="0.75" header="0.3" footer="0.3"/>
  <pageSetup fitToHeight="0" orientation="landscape"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theme="3" tint="0.499984740745262"/>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20</v>
      </c>
      <c r="H4" s="11" t="s">
        <v>22</v>
      </c>
      <c r="I4" s="1"/>
    </row>
    <row r="5" spans="2:9" ht="27.75" customHeight="1" x14ac:dyDescent="0.3">
      <c r="B5" s="12">
        <f>CalendarYear</f>
        <v>2017</v>
      </c>
      <c r="C5" s="12"/>
      <c r="E5" s="1"/>
      <c r="F5" s="1"/>
      <c r="G5" s="1"/>
      <c r="H5" s="8"/>
      <c r="I5" s="1"/>
    </row>
    <row r="6" spans="2:9" ht="44.25" customHeight="1" x14ac:dyDescent="0.15">
      <c r="B6" s="13" t="s">
        <v>8</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DaysAndWeeks+DATE(CalendarYear,9,1)-WEEKDAY(DATE(CalendarYear,9,1),(WeekStart="M")+1)+1</f>
        <v>42974</v>
      </c>
      <c r="C8" s="6">
        <v>42975</v>
      </c>
      <c r="D8" s="6">
        <v>42976</v>
      </c>
      <c r="E8" s="6">
        <v>42977</v>
      </c>
      <c r="F8" s="6">
        <v>42978</v>
      </c>
      <c r="G8" s="6">
        <v>42979</v>
      </c>
      <c r="H8" s="6">
        <v>42980</v>
      </c>
    </row>
    <row r="9" spans="2:9" ht="39.75" customHeight="1" x14ac:dyDescent="0.15">
      <c r="B9" s="4"/>
      <c r="C9" s="4"/>
      <c r="D9" s="4"/>
      <c r="F9" s="4"/>
      <c r="G9" s="4"/>
      <c r="H9" s="4"/>
    </row>
    <row r="10" spans="2:9" ht="15" customHeight="1" x14ac:dyDescent="0.15">
      <c r="B10" s="6">
        <f t="array" ref="B10:H10">DaysAndWeeks+DATE(CalendarYear,9,1)-WEEKDAY(DATE(CalendarYear,9,1),(WeekStart="M")+1)+8</f>
        <v>42981</v>
      </c>
      <c r="C10" s="6">
        <v>42982</v>
      </c>
      <c r="D10" s="6">
        <v>42983</v>
      </c>
      <c r="E10" s="6">
        <v>42984</v>
      </c>
      <c r="F10" s="6">
        <v>42985</v>
      </c>
      <c r="G10" s="6">
        <v>42986</v>
      </c>
      <c r="H10" s="6">
        <v>42987</v>
      </c>
    </row>
    <row r="11" spans="2:9" ht="39.75" customHeight="1" x14ac:dyDescent="0.15">
      <c r="B11" s="4"/>
      <c r="C11" s="4"/>
      <c r="D11" s="4"/>
      <c r="E11" s="4"/>
      <c r="F11" s="4"/>
      <c r="G11" s="4"/>
      <c r="H11" s="4"/>
    </row>
    <row r="12" spans="2:9" ht="15" customHeight="1" x14ac:dyDescent="0.15">
      <c r="B12" s="6">
        <f t="array" ref="B12:H12">DaysAndWeeks+DATE(CalendarYear,9,1)-WEEKDAY(DATE(CalendarYear,9,1),(WeekStart="M")+1)+15</f>
        <v>42988</v>
      </c>
      <c r="C12" s="6">
        <v>42989</v>
      </c>
      <c r="D12" s="6">
        <v>42990</v>
      </c>
      <c r="E12" s="6">
        <v>42991</v>
      </c>
      <c r="F12" s="6">
        <v>42992</v>
      </c>
      <c r="G12" s="6">
        <v>42993</v>
      </c>
      <c r="H12" s="6">
        <v>42994</v>
      </c>
    </row>
    <row r="13" spans="2:9" ht="39.75" customHeight="1" x14ac:dyDescent="0.15">
      <c r="B13" s="4"/>
      <c r="C13" s="4"/>
      <c r="D13" s="4"/>
      <c r="E13" s="4"/>
      <c r="F13" s="4"/>
      <c r="G13" s="4"/>
      <c r="H13" s="4"/>
    </row>
    <row r="14" spans="2:9" ht="15" customHeight="1" x14ac:dyDescent="0.15">
      <c r="B14" s="6">
        <f t="array" ref="B14:H14">DaysAndWeeks+DATE(CalendarYear,9,1)-WEEKDAY(DATE(CalendarYear,9,1),(WeekStart="M")+1)+22</f>
        <v>42995</v>
      </c>
      <c r="C14" s="6">
        <v>42996</v>
      </c>
      <c r="D14" s="6">
        <v>42997</v>
      </c>
      <c r="E14" s="6">
        <v>42998</v>
      </c>
      <c r="F14" s="6">
        <v>42999</v>
      </c>
      <c r="G14" s="6">
        <v>43000</v>
      </c>
      <c r="H14" s="6">
        <v>43001</v>
      </c>
    </row>
    <row r="15" spans="2:9" ht="40.5" customHeight="1" x14ac:dyDescent="0.15">
      <c r="B15" s="4"/>
      <c r="C15" s="4"/>
      <c r="D15" s="4"/>
      <c r="E15" s="4"/>
      <c r="F15" s="4"/>
      <c r="G15" s="4"/>
      <c r="H15" s="4"/>
    </row>
    <row r="16" spans="2:9" ht="15" customHeight="1" x14ac:dyDescent="0.15">
      <c r="B16" s="6">
        <f t="array" ref="B16:H16">DaysAndWeeks+DATE(CalendarYear,9,1)-WEEKDAY(DATE(CalendarYear,9,1),(WeekStart="M")+1)+29</f>
        <v>43002</v>
      </c>
      <c r="C16" s="6">
        <v>43003</v>
      </c>
      <c r="D16" s="6">
        <v>43004</v>
      </c>
      <c r="E16" s="6">
        <v>43005</v>
      </c>
      <c r="F16" s="6">
        <v>43006</v>
      </c>
      <c r="G16" s="6">
        <v>43007</v>
      </c>
      <c r="H16" s="6">
        <v>43008</v>
      </c>
    </row>
    <row r="17" spans="2:8" ht="39.75" customHeight="1" x14ac:dyDescent="0.15">
      <c r="B17" s="4"/>
      <c r="C17" s="4"/>
      <c r="D17" s="4"/>
      <c r="E17" s="4"/>
      <c r="F17" s="4"/>
      <c r="G17" s="4"/>
      <c r="H17" s="4"/>
    </row>
    <row r="18" spans="2:8" ht="15" customHeight="1" x14ac:dyDescent="0.15">
      <c r="B18" s="6">
        <f t="array" ref="B18:H18">DaysAndWeeks+DATE(CalendarYear,9,1)-WEEKDAY(DATE(CalendarYear,9,1),(WeekStart="M")+1)+36</f>
        <v>43009</v>
      </c>
      <c r="C18" s="6">
        <v>43010</v>
      </c>
      <c r="D18" s="6">
        <v>43011</v>
      </c>
      <c r="E18" s="6">
        <v>43012</v>
      </c>
      <c r="F18" s="6">
        <v>43013</v>
      </c>
      <c r="G18" s="6">
        <v>43014</v>
      </c>
      <c r="H18" s="6">
        <v>43015</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11" priority="2">
      <formula>DAY(B8)&gt;8</formula>
    </cfRule>
  </conditionalFormatting>
  <conditionalFormatting sqref="B16:H19">
    <cfRule type="expression" dxfId="10" priority="1">
      <formula>AND(DAY(B16)&gt;=1,DAY(B16)&lt;=15)</formula>
    </cfRule>
  </conditionalFormatting>
  <hyperlinks>
    <hyperlink ref="H4" location="OCTOBER!A1" display="OCTOBER&gt;"/>
    <hyperlink ref="G4" location="AUGUST!A1" display="&lt;AUG"/>
  </hyperlinks>
  <printOptions horizontalCentered="1"/>
  <pageMargins left="0.09" right="0.5" top="0.75" bottom="0.75" header="0.3" footer="0.3"/>
  <pageSetup fitToHeight="0" orientation="landscape" horizontalDpi="4294967293"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enableFormatConditionsCalculation="0">
    <tabColor theme="9" tint="0.39997558519241921"/>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21</v>
      </c>
      <c r="H4" s="11" t="s">
        <v>23</v>
      </c>
      <c r="I4" s="1"/>
    </row>
    <row r="5" spans="2:9" ht="27.75" customHeight="1" x14ac:dyDescent="0.3">
      <c r="B5" s="12">
        <f>CalendarYear</f>
        <v>2017</v>
      </c>
      <c r="C5" s="12"/>
      <c r="E5" s="1"/>
      <c r="F5" s="1"/>
      <c r="G5" s="1"/>
      <c r="H5" s="8"/>
      <c r="I5" s="1"/>
    </row>
    <row r="6" spans="2:9" ht="44.25" customHeight="1" x14ac:dyDescent="0.15">
      <c r="B6" s="13" t="s">
        <v>9</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DaysAndWeeks+DATE(CalendarYear,10,1)-WEEKDAY(DATE(CalendarYear,10,1),(WeekStart="M")+1)+1</f>
        <v>43009</v>
      </c>
      <c r="C8" s="6">
        <v>43010</v>
      </c>
      <c r="D8" s="6">
        <v>43011</v>
      </c>
      <c r="E8" s="6">
        <v>43012</v>
      </c>
      <c r="F8" s="6">
        <v>43013</v>
      </c>
      <c r="G8" s="6">
        <v>43014</v>
      </c>
      <c r="H8" s="6">
        <v>43015</v>
      </c>
    </row>
    <row r="9" spans="2:9" ht="39.75" customHeight="1" x14ac:dyDescent="0.15">
      <c r="B9" s="4"/>
      <c r="C9" s="4"/>
      <c r="D9" s="4"/>
      <c r="F9" s="4"/>
      <c r="G9" s="4"/>
      <c r="H9" s="4"/>
    </row>
    <row r="10" spans="2:9" ht="15" customHeight="1" x14ac:dyDescent="0.15">
      <c r="B10" s="6">
        <f t="array" ref="B10:H10">DaysAndWeeks+DATE(CalendarYear,10,1)-WEEKDAY(DATE(CalendarYear,10,1),(WeekStart="M")+1)+8</f>
        <v>43016</v>
      </c>
      <c r="C10" s="6">
        <v>43017</v>
      </c>
      <c r="D10" s="6">
        <v>43018</v>
      </c>
      <c r="E10" s="6">
        <v>43019</v>
      </c>
      <c r="F10" s="6">
        <v>43020</v>
      </c>
      <c r="G10" s="6">
        <v>43021</v>
      </c>
      <c r="H10" s="6">
        <v>43022</v>
      </c>
    </row>
    <row r="11" spans="2:9" ht="39.75" customHeight="1" x14ac:dyDescent="0.15">
      <c r="B11" s="4"/>
      <c r="C11" s="4"/>
      <c r="D11" s="4"/>
      <c r="E11" s="4"/>
      <c r="F11" s="4"/>
      <c r="G11" s="4"/>
      <c r="H11" s="4"/>
    </row>
    <row r="12" spans="2:9" ht="15" customHeight="1" x14ac:dyDescent="0.15">
      <c r="B12" s="6">
        <f t="array" ref="B12:H12">DaysAndWeeks+DATE(CalendarYear,10,1)-WEEKDAY(DATE(CalendarYear,10,1),(WeekStart="M")+1)+15</f>
        <v>43023</v>
      </c>
      <c r="C12" s="6">
        <v>43024</v>
      </c>
      <c r="D12" s="6">
        <v>43025</v>
      </c>
      <c r="E12" s="6">
        <v>43026</v>
      </c>
      <c r="F12" s="6">
        <v>43027</v>
      </c>
      <c r="G12" s="6">
        <v>43028</v>
      </c>
      <c r="H12" s="6">
        <v>43029</v>
      </c>
    </row>
    <row r="13" spans="2:9" ht="39.75" customHeight="1" x14ac:dyDescent="0.15">
      <c r="B13" s="4"/>
      <c r="C13" s="4"/>
      <c r="D13" s="4"/>
      <c r="E13" s="4"/>
      <c r="F13" s="4"/>
      <c r="G13" s="4"/>
      <c r="H13" s="4"/>
    </row>
    <row r="14" spans="2:9" ht="15" customHeight="1" x14ac:dyDescent="0.15">
      <c r="B14" s="6">
        <f t="array" ref="B14:H14">DaysAndWeeks+DATE(CalendarYear,10,1)-WEEKDAY(DATE(CalendarYear,10,1),(WeekStart="M")+1)+22</f>
        <v>43030</v>
      </c>
      <c r="C14" s="6">
        <v>43031</v>
      </c>
      <c r="D14" s="6">
        <v>43032</v>
      </c>
      <c r="E14" s="6">
        <v>43033</v>
      </c>
      <c r="F14" s="6">
        <v>43034</v>
      </c>
      <c r="G14" s="6">
        <v>43035</v>
      </c>
      <c r="H14" s="6">
        <v>43036</v>
      </c>
    </row>
    <row r="15" spans="2:9" ht="40.5" customHeight="1" x14ac:dyDescent="0.15">
      <c r="B15" s="4"/>
      <c r="C15" s="4"/>
      <c r="D15" s="4"/>
      <c r="E15" s="4"/>
      <c r="F15" s="4"/>
      <c r="G15" s="4"/>
      <c r="H15" s="4"/>
    </row>
    <row r="16" spans="2:9" ht="15" customHeight="1" x14ac:dyDescent="0.15">
      <c r="B16" s="6">
        <f t="array" ref="B16:H16">DaysAndWeeks+DATE(CalendarYear,10,1)-WEEKDAY(DATE(CalendarYear,10,1),(WeekStart="M")+1)+29</f>
        <v>43037</v>
      </c>
      <c r="C16" s="6">
        <v>43038</v>
      </c>
      <c r="D16" s="6">
        <v>43039</v>
      </c>
      <c r="E16" s="6">
        <v>43040</v>
      </c>
      <c r="F16" s="6">
        <v>43041</v>
      </c>
      <c r="G16" s="6">
        <v>43042</v>
      </c>
      <c r="H16" s="6">
        <v>43043</v>
      </c>
    </row>
    <row r="17" spans="2:8" ht="39.75" customHeight="1" x14ac:dyDescent="0.15">
      <c r="B17" s="4"/>
      <c r="C17" s="4"/>
      <c r="D17" s="4"/>
      <c r="E17" s="4"/>
      <c r="F17" s="4"/>
      <c r="G17" s="4"/>
      <c r="H17" s="4"/>
    </row>
    <row r="18" spans="2:8" ht="15" customHeight="1" x14ac:dyDescent="0.15">
      <c r="B18" s="6">
        <f t="array" ref="B18:H18">DaysAndWeeks+DATE(CalendarYear,10,1)-WEEKDAY(DATE(CalendarYear,10,1),(WeekStart="M")+1)+36</f>
        <v>43044</v>
      </c>
      <c r="C18" s="6">
        <v>43045</v>
      </c>
      <c r="D18" s="6">
        <v>43046</v>
      </c>
      <c r="E18" s="6">
        <v>43047</v>
      </c>
      <c r="F18" s="6">
        <v>43048</v>
      </c>
      <c r="G18" s="6">
        <v>43049</v>
      </c>
      <c r="H18" s="6">
        <v>43050</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9" priority="2">
      <formula>DAY(B8)&gt;8</formula>
    </cfRule>
  </conditionalFormatting>
  <conditionalFormatting sqref="B16:H19">
    <cfRule type="expression" dxfId="8" priority="1">
      <formula>AND(DAY(B16)&gt;=1,DAY(B16)&lt;=15)</formula>
    </cfRule>
  </conditionalFormatting>
  <hyperlinks>
    <hyperlink ref="H4" location="NOVEMBER!A1" display="NOV&gt;"/>
    <hyperlink ref="G4" location="SEPTEMBER!A1" display="&lt;SEP"/>
  </hyperlinks>
  <printOptions horizontalCentered="1"/>
  <pageMargins left="0.09" right="0.5" top="0.75" bottom="0.75" header="0.3" footer="0.3"/>
  <pageSetup fitToHeight="0" orientation="landscape"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theme="9" tint="-0.249977111117893"/>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22</v>
      </c>
      <c r="H4" s="11" t="s">
        <v>24</v>
      </c>
      <c r="I4" s="1"/>
    </row>
    <row r="5" spans="2:9" ht="27.75" customHeight="1" x14ac:dyDescent="0.3">
      <c r="B5" s="12">
        <f>CalendarYear</f>
        <v>2017</v>
      </c>
      <c r="C5" s="12"/>
      <c r="E5" s="1"/>
      <c r="F5" s="1"/>
      <c r="G5" s="1"/>
      <c r="H5" s="8"/>
      <c r="I5" s="1"/>
    </row>
    <row r="6" spans="2:9" ht="44.25" customHeight="1" x14ac:dyDescent="0.15">
      <c r="B6" s="13" t="s">
        <v>10</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DaysAndWeeks+DATE(CalendarYear,11,1)-WEEKDAY(DATE(CalendarYear,11,1),(WeekStart="M")+1)+1</f>
        <v>43037</v>
      </c>
      <c r="C8" s="6">
        <v>43038</v>
      </c>
      <c r="D8" s="6">
        <v>43039</v>
      </c>
      <c r="E8" s="6">
        <v>43040</v>
      </c>
      <c r="F8" s="6">
        <v>43041</v>
      </c>
      <c r="G8" s="6">
        <v>43042</v>
      </c>
      <c r="H8" s="6">
        <v>43043</v>
      </c>
    </row>
    <row r="9" spans="2:9" ht="39.75" customHeight="1" x14ac:dyDescent="0.15">
      <c r="B9" s="4"/>
      <c r="C9" s="4"/>
      <c r="D9" s="4"/>
      <c r="F9" s="4"/>
      <c r="G9" s="4"/>
      <c r="H9" s="4"/>
    </row>
    <row r="10" spans="2:9" ht="15" customHeight="1" x14ac:dyDescent="0.15">
      <c r="B10" s="6">
        <f t="array" ref="B10:H10">DaysAndWeeks+DATE(CalendarYear,11,1)-WEEKDAY(DATE(CalendarYear,11,1),(WeekStart="M")+1)+8</f>
        <v>43044</v>
      </c>
      <c r="C10" s="6">
        <v>43045</v>
      </c>
      <c r="D10" s="6">
        <v>43046</v>
      </c>
      <c r="E10" s="6">
        <v>43047</v>
      </c>
      <c r="F10" s="6">
        <v>43048</v>
      </c>
      <c r="G10" s="6">
        <v>43049</v>
      </c>
      <c r="H10" s="6">
        <v>43050</v>
      </c>
    </row>
    <row r="11" spans="2:9" ht="39.75" customHeight="1" x14ac:dyDescent="0.15">
      <c r="B11" s="4"/>
      <c r="C11" s="4"/>
      <c r="D11" s="4"/>
      <c r="E11" s="4"/>
      <c r="F11" s="4"/>
      <c r="G11" s="4"/>
      <c r="H11" s="4"/>
    </row>
    <row r="12" spans="2:9" ht="15" customHeight="1" x14ac:dyDescent="0.15">
      <c r="B12" s="6">
        <f t="array" ref="B12:H12">DaysAndWeeks+DATE(CalendarYear,11,1)-WEEKDAY(DATE(CalendarYear,11,1),(WeekStart="M")+1)+15</f>
        <v>43051</v>
      </c>
      <c r="C12" s="6">
        <v>43052</v>
      </c>
      <c r="D12" s="6">
        <v>43053</v>
      </c>
      <c r="E12" s="6">
        <v>43054</v>
      </c>
      <c r="F12" s="6">
        <v>43055</v>
      </c>
      <c r="G12" s="6">
        <v>43056</v>
      </c>
      <c r="H12" s="6">
        <v>43057</v>
      </c>
    </row>
    <row r="13" spans="2:9" ht="39.75" customHeight="1" x14ac:dyDescent="0.15">
      <c r="B13" s="4"/>
      <c r="C13" s="4"/>
      <c r="D13" s="4"/>
      <c r="E13" s="4"/>
      <c r="F13" s="4"/>
      <c r="G13" s="4"/>
      <c r="H13" s="4"/>
    </row>
    <row r="14" spans="2:9" ht="15" customHeight="1" x14ac:dyDescent="0.15">
      <c r="B14" s="6">
        <f t="array" ref="B14:H14">DaysAndWeeks+DATE(CalendarYear,11,1)-WEEKDAY(DATE(CalendarYear,11,1),(WeekStart="M")+1)+22</f>
        <v>43058</v>
      </c>
      <c r="C14" s="6">
        <v>43059</v>
      </c>
      <c r="D14" s="6">
        <v>43060</v>
      </c>
      <c r="E14" s="6">
        <v>43061</v>
      </c>
      <c r="F14" s="6">
        <v>43062</v>
      </c>
      <c r="G14" s="6">
        <v>43063</v>
      </c>
      <c r="H14" s="6">
        <v>43064</v>
      </c>
    </row>
    <row r="15" spans="2:9" ht="40.5" customHeight="1" x14ac:dyDescent="0.15">
      <c r="B15" s="4"/>
      <c r="C15" s="4"/>
      <c r="D15" s="4"/>
      <c r="E15" s="4"/>
      <c r="F15" s="4"/>
      <c r="G15" s="4"/>
      <c r="H15" s="4"/>
    </row>
    <row r="16" spans="2:9" ht="15" customHeight="1" x14ac:dyDescent="0.15">
      <c r="B16" s="6">
        <f t="array" ref="B16:H16">DaysAndWeeks+DATE(CalendarYear,11,1)-WEEKDAY(DATE(CalendarYear,11,1),(WeekStart="M")+1)+29</f>
        <v>43065</v>
      </c>
      <c r="C16" s="6">
        <v>43066</v>
      </c>
      <c r="D16" s="6">
        <v>43067</v>
      </c>
      <c r="E16" s="6">
        <v>43068</v>
      </c>
      <c r="F16" s="6">
        <v>43069</v>
      </c>
      <c r="G16" s="6">
        <v>43070</v>
      </c>
      <c r="H16" s="6">
        <v>43071</v>
      </c>
    </row>
    <row r="17" spans="2:8" ht="39.75" customHeight="1" x14ac:dyDescent="0.15">
      <c r="B17" s="4"/>
      <c r="C17" s="4"/>
      <c r="D17" s="4"/>
      <c r="E17" s="4"/>
      <c r="F17" s="4"/>
      <c r="G17" s="4"/>
      <c r="H17" s="4"/>
    </row>
    <row r="18" spans="2:8" ht="15" customHeight="1" x14ac:dyDescent="0.15">
      <c r="B18" s="6">
        <f t="array" ref="B18:H18">DaysAndWeeks+DATE(CalendarYear,11,1)-WEEKDAY(DATE(CalendarYear,11,1),(WeekStart="M")+1)+36</f>
        <v>43072</v>
      </c>
      <c r="C18" s="6">
        <v>43073</v>
      </c>
      <c r="D18" s="6">
        <v>43074</v>
      </c>
      <c r="E18" s="6">
        <v>43075</v>
      </c>
      <c r="F18" s="6">
        <v>43076</v>
      </c>
      <c r="G18" s="6">
        <v>43077</v>
      </c>
      <c r="H18" s="6">
        <v>43078</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7" priority="2">
      <formula>DAY(B8)&gt;8</formula>
    </cfRule>
  </conditionalFormatting>
  <conditionalFormatting sqref="B16:H19">
    <cfRule type="expression" dxfId="6" priority="1">
      <formula>AND(DAY(B16)&gt;=1,DAY(B16)&lt;=15)</formula>
    </cfRule>
  </conditionalFormatting>
  <hyperlinks>
    <hyperlink ref="H4" location="DECEMBER!A1" display="DEC&gt;"/>
    <hyperlink ref="G4" location="OCTOBER!A1" display="&lt;OCT"/>
  </hyperlinks>
  <printOptions horizontalCentered="1"/>
  <pageMargins left="0.09" right="0.5" top="0.75" bottom="0.75" header="0.3" footer="0.3"/>
  <pageSetup fitToHeight="0" orientation="landscape" horizontalDpi="4294967293"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theme="9" tint="-0.499984740745262"/>
    <pageSetUpPr fitToPage="1"/>
  </sheetPr>
  <dimension ref="B2:I20"/>
  <sheetViews>
    <sheetView showGridLines="0" zoomScale="125" zoomScaleNormal="125" zoomScalePageLayoutView="125" workbookViewId="0"/>
  </sheetViews>
  <sheetFormatPr baseColWidth="10" defaultColWidth="9" defaultRowHeight="11" x14ac:dyDescent="0.15"/>
  <cols>
    <col min="1" max="1" width="5.3984375" customWidth="1"/>
    <col min="2" max="8" width="12.3984375" customWidth="1"/>
    <col min="9" max="9" width="5.3984375" customWidth="1"/>
  </cols>
  <sheetData>
    <row r="2" spans="2:9" ht="12.75" customHeight="1" x14ac:dyDescent="0.15">
      <c r="B2" s="9"/>
      <c r="C2" s="1"/>
      <c r="D2" s="1"/>
      <c r="E2" s="1"/>
      <c r="F2" s="1"/>
      <c r="G2" s="1"/>
      <c r="H2" s="1"/>
      <c r="I2" s="1"/>
    </row>
    <row r="3" spans="2:9" ht="15.75" customHeight="1" x14ac:dyDescent="0.15">
      <c r="B3" s="9"/>
      <c r="C3" s="9"/>
      <c r="D3" s="9"/>
      <c r="E3" s="1"/>
      <c r="F3" s="1"/>
      <c r="G3" s="1"/>
    </row>
    <row r="4" spans="2:9" ht="16.5" customHeight="1" x14ac:dyDescent="0.15">
      <c r="B4" s="1"/>
      <c r="C4" s="1"/>
      <c r="D4" s="1"/>
      <c r="E4" s="1"/>
      <c r="F4" s="1"/>
      <c r="G4" s="10" t="s">
        <v>23</v>
      </c>
      <c r="H4" s="11" t="s">
        <v>15</v>
      </c>
      <c r="I4" s="1"/>
    </row>
    <row r="5" spans="2:9" ht="27.75" customHeight="1" x14ac:dyDescent="0.3">
      <c r="B5" s="12">
        <f>CalendarYear</f>
        <v>2017</v>
      </c>
      <c r="C5" s="12"/>
      <c r="E5" s="1"/>
      <c r="F5" s="1"/>
      <c r="G5" s="1"/>
      <c r="H5" s="8"/>
      <c r="I5" s="1"/>
    </row>
    <row r="6" spans="2:9" ht="44.25" customHeight="1" x14ac:dyDescent="0.15">
      <c r="B6" s="13" t="s">
        <v>11</v>
      </c>
      <c r="C6" s="13"/>
      <c r="D6" s="13"/>
      <c r="E6" s="13"/>
      <c r="F6" s="5"/>
    </row>
    <row r="7" spans="2:9" ht="18.75" customHeight="1" x14ac:dyDescent="0.15">
      <c r="B7" s="7" t="str">
        <f>WeekStart</f>
        <v>S</v>
      </c>
      <c r="C7" s="7" t="str">
        <f t="shared" ref="C7:H7" si="0">LEFT(TEXT(C8,"ddd"),1)</f>
        <v>M</v>
      </c>
      <c r="D7" s="7" t="str">
        <f t="shared" si="0"/>
        <v>T</v>
      </c>
      <c r="E7" s="7" t="str">
        <f t="shared" si="0"/>
        <v>W</v>
      </c>
      <c r="F7" s="7" t="str">
        <f t="shared" si="0"/>
        <v>T</v>
      </c>
      <c r="G7" s="7" t="str">
        <f t="shared" si="0"/>
        <v>F</v>
      </c>
      <c r="H7" s="7" t="str">
        <f t="shared" si="0"/>
        <v>S</v>
      </c>
    </row>
    <row r="8" spans="2:9" ht="16.5" customHeight="1" x14ac:dyDescent="0.15">
      <c r="B8" s="6">
        <f t="array" ref="B8:H8">DaysAndWeeks+DATE(CalendarYear,12,1)-WEEKDAY(DATE(CalendarYear,12,1),(WeekStart="M")+1)+1</f>
        <v>43065</v>
      </c>
      <c r="C8" s="6">
        <v>43066</v>
      </c>
      <c r="D8" s="6">
        <v>43067</v>
      </c>
      <c r="E8" s="6">
        <v>43068</v>
      </c>
      <c r="F8" s="6">
        <v>43069</v>
      </c>
      <c r="G8" s="6">
        <v>43070</v>
      </c>
      <c r="H8" s="6">
        <v>43071</v>
      </c>
    </row>
    <row r="9" spans="2:9" ht="39.75" customHeight="1" x14ac:dyDescent="0.15">
      <c r="B9" s="4"/>
      <c r="C9" s="4"/>
      <c r="D9" s="4"/>
      <c r="F9" s="4"/>
      <c r="G9" s="4"/>
      <c r="H9" s="4"/>
    </row>
    <row r="10" spans="2:9" ht="15" customHeight="1" x14ac:dyDescent="0.15">
      <c r="B10" s="6">
        <f t="array" ref="B10:H10">DaysAndWeeks+DATE(CalendarYear,12,1)-WEEKDAY(DATE(CalendarYear,12,1),(WeekStart="M")+1)+8</f>
        <v>43072</v>
      </c>
      <c r="C10" s="6">
        <v>43073</v>
      </c>
      <c r="D10" s="6">
        <v>43074</v>
      </c>
      <c r="E10" s="6">
        <v>43075</v>
      </c>
      <c r="F10" s="6">
        <v>43076</v>
      </c>
      <c r="G10" s="6">
        <v>43077</v>
      </c>
      <c r="H10" s="6">
        <v>43078</v>
      </c>
    </row>
    <row r="11" spans="2:9" ht="39.75" customHeight="1" x14ac:dyDescent="0.15">
      <c r="B11" s="4"/>
      <c r="C11" s="4"/>
      <c r="D11" s="4"/>
      <c r="E11" s="4"/>
      <c r="F11" s="4"/>
      <c r="G11" s="4"/>
      <c r="H11" s="4"/>
    </row>
    <row r="12" spans="2:9" ht="15" customHeight="1" x14ac:dyDescent="0.15">
      <c r="B12" s="6">
        <f t="array" ref="B12:H12">DaysAndWeeks+DATE(CalendarYear,12,1)-WEEKDAY(DATE(CalendarYear,12,1),(WeekStart="M")+1)+15</f>
        <v>43079</v>
      </c>
      <c r="C12" s="6">
        <v>43080</v>
      </c>
      <c r="D12" s="6">
        <v>43081</v>
      </c>
      <c r="E12" s="6">
        <v>43082</v>
      </c>
      <c r="F12" s="6">
        <v>43083</v>
      </c>
      <c r="G12" s="6">
        <v>43084</v>
      </c>
      <c r="H12" s="6">
        <v>43085</v>
      </c>
    </row>
    <row r="13" spans="2:9" ht="39.75" customHeight="1" x14ac:dyDescent="0.15">
      <c r="B13" s="4"/>
      <c r="C13" s="4"/>
      <c r="D13" s="4"/>
      <c r="E13" s="4"/>
      <c r="F13" s="4"/>
      <c r="G13" s="4"/>
      <c r="H13" s="4"/>
    </row>
    <row r="14" spans="2:9" ht="15" customHeight="1" x14ac:dyDescent="0.15">
      <c r="B14" s="6">
        <f t="array" ref="B14:H14">DaysAndWeeks+DATE(CalendarYear,12,1)-WEEKDAY(DATE(CalendarYear,12,1),(WeekStart="M")+1)+22</f>
        <v>43086</v>
      </c>
      <c r="C14" s="6">
        <v>43087</v>
      </c>
      <c r="D14" s="6">
        <v>43088</v>
      </c>
      <c r="E14" s="6">
        <v>43089</v>
      </c>
      <c r="F14" s="6">
        <v>43090</v>
      </c>
      <c r="G14" s="6">
        <v>43091</v>
      </c>
      <c r="H14" s="6">
        <v>43092</v>
      </c>
    </row>
    <row r="15" spans="2:9" ht="40.5" customHeight="1" x14ac:dyDescent="0.15">
      <c r="B15" s="4"/>
      <c r="C15" s="4"/>
      <c r="D15" s="4"/>
      <c r="E15" s="4"/>
      <c r="F15" s="4"/>
      <c r="G15" s="4"/>
      <c r="H15" s="4"/>
    </row>
    <row r="16" spans="2:9" ht="15" customHeight="1" x14ac:dyDescent="0.15">
      <c r="B16" s="6">
        <f t="array" ref="B16:H16">DaysAndWeeks+DATE(CalendarYear,12,1)-WEEKDAY(DATE(CalendarYear,12,1),(WeekStart="M")+1)+29</f>
        <v>43093</v>
      </c>
      <c r="C16" s="6">
        <v>43094</v>
      </c>
      <c r="D16" s="6">
        <v>43095</v>
      </c>
      <c r="E16" s="6">
        <v>43096</v>
      </c>
      <c r="F16" s="6">
        <v>43097</v>
      </c>
      <c r="G16" s="6">
        <v>43098</v>
      </c>
      <c r="H16" s="6">
        <v>43099</v>
      </c>
    </row>
    <row r="17" spans="2:8" ht="39.75" customHeight="1" x14ac:dyDescent="0.15">
      <c r="B17" s="4"/>
      <c r="C17" s="4"/>
      <c r="D17" s="4"/>
      <c r="E17" s="4"/>
      <c r="F17" s="4"/>
      <c r="G17" s="4"/>
      <c r="H17" s="4"/>
    </row>
    <row r="18" spans="2:8" ht="15" customHeight="1" x14ac:dyDescent="0.15">
      <c r="B18" s="6">
        <f t="array" ref="B18:H18">DaysAndWeeks+DATE(CalendarYear,12,1)-WEEKDAY(DATE(CalendarYear,12,1),(WeekStart="M")+1)+36</f>
        <v>43100</v>
      </c>
      <c r="C18" s="6">
        <v>43101</v>
      </c>
      <c r="D18" s="6">
        <v>43102</v>
      </c>
      <c r="E18" s="6">
        <v>43103</v>
      </c>
      <c r="F18" s="6">
        <v>43104</v>
      </c>
      <c r="G18" s="6">
        <v>43105</v>
      </c>
      <c r="H18" s="6">
        <v>43106</v>
      </c>
    </row>
    <row r="19" spans="2:8" ht="39.75" customHeight="1" x14ac:dyDescent="0.15">
      <c r="B19" s="3"/>
      <c r="C19" s="3"/>
      <c r="D19" s="3"/>
      <c r="E19" s="3"/>
      <c r="F19" s="3"/>
      <c r="G19" s="3"/>
      <c r="H19" s="4"/>
    </row>
    <row r="20" spans="2:8" ht="14.25" customHeight="1" x14ac:dyDescent="0.15">
      <c r="B20" s="2"/>
      <c r="C20" s="2"/>
      <c r="D20" s="2"/>
      <c r="E20" s="2"/>
      <c r="F20" s="2"/>
      <c r="G20" s="2"/>
      <c r="H20" s="2"/>
    </row>
  </sheetData>
  <mergeCells count="2">
    <mergeCell ref="B5:C5"/>
    <mergeCell ref="B6:E6"/>
  </mergeCells>
  <conditionalFormatting sqref="B8:G8">
    <cfRule type="expression" dxfId="5" priority="2">
      <formula>DAY(B8)&gt;8</formula>
    </cfRule>
  </conditionalFormatting>
  <conditionalFormatting sqref="B16:H19">
    <cfRule type="expression" dxfId="4" priority="1">
      <formula>AND(DAY(B16)&gt;=1,DAY(B16)&lt;=15)</formula>
    </cfRule>
  </conditionalFormatting>
  <hyperlinks>
    <hyperlink ref="H4" location="JANUARY!A1" display="JAN&gt;"/>
    <hyperlink ref="G4" location="NOVEMBER!A1" display="&lt;NOV"/>
  </hyperlinks>
  <printOptions horizontalCentered="1"/>
  <pageMargins left="0.09" right="0.5" top="0.75" bottom="0.75" header="0.3" footer="0.3"/>
  <pageSetup fitToHeight="0" orientation="landscape"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JANUARY</vt:lpstr>
      <vt:lpstr>FEBRUARY</vt:lpstr>
      <vt:lpstr>MARCH</vt:lpstr>
      <vt:lpstr>APRIL</vt:lpstr>
      <vt:lpstr>MAY</vt:lpstr>
      <vt:lpstr>JUNE</vt:lpstr>
      <vt:lpstr>JULY</vt:lpstr>
      <vt:lpstr>AUGUST</vt:lpstr>
      <vt:lpstr>SEPTEMBER</vt:lpstr>
      <vt:lpstr>OCTOBER</vt:lpstr>
      <vt:lpstr>NOVEMBER</vt:lpstr>
      <vt:lpstr>DECEMBER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2014-12-22T21:15:20Z</dcterms:created>
  <dcterms:modified xsi:type="dcterms:W3CDTF">2017-05-08T02:50:57Z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ssetID">
    <vt:lpwstr>TF10000027</vt:lpwstr>
  </property>
</Properties>
</file>